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6170" windowHeight="5220"/>
  </bookViews>
  <sheets>
    <sheet name="受講申込書" sheetId="3" r:id="rId1"/>
    <sheet name="コース一覧" sheetId="4" r:id="rId2"/>
  </sheets>
  <definedNames>
    <definedName name="_xlnm._FilterDatabase" localSheetId="1" hidden="1">コース一覧!$A$3:$M$65</definedName>
    <definedName name="_xlnm.Print_Area" localSheetId="0">受講申込書!$A$1:$AQ$65</definedName>
  </definedNames>
  <calcPr calcId="162913"/>
  <webPublishing allowPng="1" targetScreenSize="1024x768" codePage="932"/>
</workbook>
</file>

<file path=xl/calcChain.xml><?xml version="1.0" encoding="utf-8"?>
<calcChain xmlns="http://schemas.openxmlformats.org/spreadsheetml/2006/main">
  <c r="A61" i="4" l="1"/>
  <c r="B61" i="4"/>
  <c r="C61" i="4"/>
  <c r="A62" i="4"/>
  <c r="B62" i="4"/>
  <c r="C62" i="4"/>
  <c r="A63" i="4"/>
  <c r="B63" i="4"/>
  <c r="C63" i="4"/>
  <c r="A64" i="4"/>
  <c r="B64" i="4"/>
  <c r="C64" i="4"/>
  <c r="A65" i="4"/>
  <c r="B65" i="4"/>
  <c r="C65" i="4"/>
  <c r="A66" i="4"/>
  <c r="B66" i="4"/>
  <c r="C66" i="4"/>
  <c r="A67" i="4"/>
  <c r="B67" i="4"/>
  <c r="C67" i="4"/>
  <c r="A6" i="4" l="1"/>
  <c r="B6" i="4"/>
  <c r="C6" i="4"/>
  <c r="A7" i="4"/>
  <c r="B7" i="4"/>
  <c r="C7" i="4"/>
  <c r="A8" i="4"/>
  <c r="B8" i="4"/>
  <c r="C8" i="4"/>
  <c r="A9" i="4"/>
  <c r="B9" i="4"/>
  <c r="C9" i="4"/>
  <c r="A10" i="4"/>
  <c r="B10" i="4"/>
  <c r="C10" i="4"/>
  <c r="A11" i="4"/>
  <c r="B11" i="4"/>
  <c r="C11" i="4"/>
  <c r="A12" i="4"/>
  <c r="B12" i="4"/>
  <c r="C12" i="4"/>
  <c r="A13" i="4"/>
  <c r="B13" i="4"/>
  <c r="C13" i="4"/>
  <c r="A14" i="4"/>
  <c r="B14" i="4"/>
  <c r="C14" i="4"/>
  <c r="A15" i="4"/>
  <c r="B15" i="4"/>
  <c r="C15" i="4"/>
  <c r="A16" i="4"/>
  <c r="B16" i="4"/>
  <c r="C16" i="4"/>
  <c r="A17" i="4"/>
  <c r="B17" i="4"/>
  <c r="C17" i="4"/>
  <c r="A18" i="4"/>
  <c r="B18" i="4"/>
  <c r="C18" i="4"/>
  <c r="A19" i="4"/>
  <c r="B19" i="4"/>
  <c r="C19" i="4"/>
  <c r="A20" i="4"/>
  <c r="B20" i="4"/>
  <c r="C20" i="4"/>
  <c r="A21" i="4"/>
  <c r="B21" i="4"/>
  <c r="C21" i="4"/>
  <c r="A22" i="4"/>
  <c r="B22" i="4"/>
  <c r="C22" i="4"/>
  <c r="A23" i="4"/>
  <c r="B23" i="4"/>
  <c r="C23" i="4"/>
  <c r="A24" i="4"/>
  <c r="B24" i="4"/>
  <c r="C24" i="4"/>
  <c r="A25" i="4"/>
  <c r="B25" i="4"/>
  <c r="C25" i="4"/>
  <c r="A26" i="4"/>
  <c r="B26" i="4"/>
  <c r="C26" i="4"/>
  <c r="A27" i="4"/>
  <c r="B27" i="4"/>
  <c r="C27" i="4"/>
  <c r="A28" i="4"/>
  <c r="B28" i="4"/>
  <c r="C28" i="4"/>
  <c r="A29" i="4"/>
  <c r="B29" i="4"/>
  <c r="C29" i="4"/>
  <c r="A30" i="4"/>
  <c r="B30" i="4"/>
  <c r="C30" i="4"/>
  <c r="A31" i="4"/>
  <c r="B31" i="4"/>
  <c r="C31" i="4"/>
  <c r="A32" i="4"/>
  <c r="B32" i="4"/>
  <c r="C32" i="4"/>
  <c r="A33" i="4"/>
  <c r="B33" i="4"/>
  <c r="C33" i="4"/>
  <c r="A34" i="4"/>
  <c r="B34" i="4"/>
  <c r="C34" i="4"/>
  <c r="A35" i="4"/>
  <c r="B35" i="4"/>
  <c r="C35" i="4"/>
  <c r="A36" i="4"/>
  <c r="B36" i="4"/>
  <c r="C36" i="4"/>
  <c r="A37" i="4"/>
  <c r="B37" i="4"/>
  <c r="C37" i="4"/>
  <c r="A38" i="4"/>
  <c r="B38" i="4"/>
  <c r="C38" i="4"/>
  <c r="A39" i="4"/>
  <c r="B39" i="4"/>
  <c r="C39" i="4"/>
  <c r="A40" i="4"/>
  <c r="B40" i="4"/>
  <c r="C40" i="4"/>
  <c r="A41" i="4"/>
  <c r="B41" i="4"/>
  <c r="C41" i="4"/>
  <c r="A42" i="4"/>
  <c r="B42" i="4"/>
  <c r="C42" i="4"/>
  <c r="A43" i="4"/>
  <c r="B43" i="4"/>
  <c r="C43" i="4"/>
  <c r="A44" i="4"/>
  <c r="B44" i="4"/>
  <c r="C44" i="4"/>
  <c r="A45" i="4"/>
  <c r="B45" i="4"/>
  <c r="C45" i="4"/>
  <c r="A46" i="4"/>
  <c r="B46" i="4"/>
  <c r="C46" i="4"/>
  <c r="A47" i="4"/>
  <c r="B47" i="4"/>
  <c r="C47" i="4"/>
  <c r="A48" i="4"/>
  <c r="B48" i="4"/>
  <c r="C48" i="4"/>
  <c r="A49" i="4"/>
  <c r="B49" i="4"/>
  <c r="C49" i="4"/>
  <c r="A50" i="4"/>
  <c r="B50" i="4"/>
  <c r="C50" i="4"/>
  <c r="A51" i="4"/>
  <c r="B51" i="4"/>
  <c r="C51" i="4"/>
  <c r="A52" i="4"/>
  <c r="B52" i="4"/>
  <c r="C52" i="4"/>
  <c r="A53" i="4"/>
  <c r="B53" i="4"/>
  <c r="C53" i="4"/>
  <c r="A54" i="4"/>
  <c r="B54" i="4"/>
  <c r="C54" i="4"/>
  <c r="A55" i="4"/>
  <c r="B55" i="4"/>
  <c r="C55" i="4"/>
  <c r="A56" i="4"/>
  <c r="B56" i="4"/>
  <c r="C56" i="4"/>
  <c r="A57" i="4"/>
  <c r="B57" i="4"/>
  <c r="C57" i="4"/>
  <c r="A58" i="4"/>
  <c r="B58" i="4"/>
  <c r="C58" i="4"/>
  <c r="A59" i="4"/>
  <c r="B59" i="4"/>
  <c r="C59" i="4"/>
  <c r="A60" i="4"/>
  <c r="B60" i="4"/>
  <c r="C60" i="4"/>
  <c r="C5" i="4" l="1"/>
  <c r="B5" i="4"/>
  <c r="A5" i="4"/>
  <c r="C4" i="4"/>
  <c r="B4" i="4"/>
  <c r="A4" i="4"/>
  <c r="AE22" i="3" l="1"/>
  <c r="AC22" i="3"/>
  <c r="AA22" i="3"/>
  <c r="Y22" i="3"/>
  <c r="W22" i="3"/>
  <c r="U22" i="3"/>
  <c r="S22" i="3"/>
  <c r="Q22" i="3"/>
  <c r="O22" i="3"/>
  <c r="M22" i="3"/>
  <c r="K22" i="3"/>
  <c r="I22" i="3"/>
  <c r="G22" i="3"/>
  <c r="AS1" i="3" l="1"/>
  <c r="AS2" i="3" l="1"/>
  <c r="AT2" i="3" s="1"/>
  <c r="AU2" i="3" s="1"/>
  <c r="AV2" i="3" s="1"/>
  <c r="AW2" i="3" s="1"/>
  <c r="AS6" i="3"/>
  <c r="AG43" i="3"/>
  <c r="S43" i="3"/>
  <c r="AG41" i="3"/>
  <c r="E41" i="3"/>
  <c r="S41" i="3"/>
  <c r="AS3" i="3" l="1"/>
  <c r="E11" i="3" s="1"/>
  <c r="AS4" i="3" l="1"/>
  <c r="AU3" i="3"/>
  <c r="AT3" i="3"/>
  <c r="AW3" i="3"/>
  <c r="AV3" i="3"/>
  <c r="E43" i="3"/>
  <c r="AW4" i="3" l="1"/>
  <c r="AW5" i="3" s="1"/>
  <c r="L11" i="3" s="1"/>
  <c r="AV4" i="3"/>
  <c r="AV5" i="3" s="1"/>
  <c r="AU4" i="3"/>
  <c r="AU5" i="3" s="1"/>
  <c r="AK12" i="3" s="1"/>
  <c r="AT4" i="3"/>
  <c r="AT5" i="3" s="1"/>
  <c r="AI11" i="3" s="1"/>
  <c r="AI13" i="3" l="1"/>
  <c r="AL13" i="3"/>
  <c r="AH12" i="3"/>
</calcChain>
</file>

<file path=xl/comments1.xml><?xml version="1.0" encoding="utf-8"?>
<comments xmlns="http://schemas.openxmlformats.org/spreadsheetml/2006/main">
  <authors>
    <author>作成者</author>
  </authors>
  <commentList>
    <comment ref="AR1" authorId="0" shapeId="0">
      <text>
        <r>
          <rPr>
            <b/>
            <sz val="14"/>
            <color indexed="10"/>
            <rFont val="メイリオ"/>
            <family val="3"/>
            <charset val="128"/>
          </rPr>
          <t xml:space="preserve">
</t>
        </r>
        <r>
          <rPr>
            <b/>
            <u/>
            <sz val="14"/>
            <color indexed="10"/>
            <rFont val="メイリオ"/>
            <family val="3"/>
            <charset val="128"/>
          </rPr>
          <t>入力について</t>
        </r>
        <r>
          <rPr>
            <b/>
            <sz val="14"/>
            <color indexed="10"/>
            <rFont val="メイリオ"/>
            <family val="3"/>
            <charset val="128"/>
          </rPr>
          <t xml:space="preserve">
</t>
        </r>
        <r>
          <rPr>
            <b/>
            <sz val="12"/>
            <color indexed="10"/>
            <rFont val="メイリオ"/>
            <family val="3"/>
            <charset val="128"/>
          </rPr>
          <t xml:space="preserve">　コース番号を入力すると、コース名、実施日が表示されます。内容が正しくない場合は直接入力してください。
お申込前に自動表示された内容も含めてご確認ください。
※当センターの都合により、実施日等が変更になった場合は新しい申込書をダウンロードするか、直接入力してください。
</t>
        </r>
        <r>
          <rPr>
            <b/>
            <sz val="11"/>
            <color indexed="10"/>
            <rFont val="メイリオ"/>
            <family val="3"/>
            <charset val="128"/>
          </rPr>
          <t xml:space="preserve">注意!!
　この申込書はダウンロード時のファイル名からコース番号と実施日を参照しています。ファイル名を変更する場合はコース番号と実施日を直接入力してください。
　Internet Explorerをご使用の場合は正しいファイル名でダウンロードできないため、ほかのブラウザーをご使用になるかコース番号と実施日を直接入力してください。
</t>
        </r>
      </text>
    </comment>
  </commentList>
</comments>
</file>

<file path=xl/sharedStrings.xml><?xml version="1.0" encoding="utf-8"?>
<sst xmlns="http://schemas.openxmlformats.org/spreadsheetml/2006/main" count="409" uniqueCount="271">
  <si>
    <t>≪セミナー受講の申込方法等≫</t>
    <rPh sb="5" eb="7">
      <t>ジュコウ</t>
    </rPh>
    <rPh sb="8" eb="9">
      <t>モウ</t>
    </rPh>
    <rPh sb="9" eb="10">
      <t>コ</t>
    </rPh>
    <rPh sb="10" eb="12">
      <t>ホウホウ</t>
    </rPh>
    <rPh sb="12" eb="13">
      <t>ナド</t>
    </rPh>
    <phoneticPr fontId="3"/>
  </si>
  <si>
    <t>福井職業能力開発促進センター所長　　殿</t>
  </si>
  <si>
    <t>コース番号</t>
    <rPh sb="3" eb="5">
      <t>バンゴウ</t>
    </rPh>
    <phoneticPr fontId="2"/>
  </si>
  <si>
    <t>コース名</t>
    <rPh sb="3" eb="4">
      <t>メイ</t>
    </rPh>
    <phoneticPr fontId="2"/>
  </si>
  <si>
    <t>受講者基本情報</t>
    <rPh sb="0" eb="3">
      <t>ジュコウシャ</t>
    </rPh>
    <rPh sb="3" eb="5">
      <t>キホン</t>
    </rPh>
    <rPh sb="5" eb="7">
      <t>ジョウホウ</t>
    </rPh>
    <phoneticPr fontId="2"/>
  </si>
  <si>
    <t>ふりがな</t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</si>
  <si>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</si>
  <si>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</si>
  <si>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</si>
  <si>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</si>
  <si>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その他</t>
    <rPh sb="2" eb="3">
      <t>タ</t>
    </rPh>
    <phoneticPr fontId="2"/>
  </si>
  <si>
    <t>企業規模</t>
    <rPh sb="0" eb="2">
      <t>キギョウ</t>
    </rPh>
    <rPh sb="2" eb="4">
      <t>キボ</t>
    </rPh>
    <phoneticPr fontId="2"/>
  </si>
  <si>
    <t>1～29人</t>
    <rPh sb="4" eb="5">
      <t>ニン</t>
    </rPh>
    <phoneticPr fontId="2"/>
  </si>
  <si>
    <t>100～299人</t>
    <rPh sb="7" eb="8">
      <t>ニン</t>
    </rPh>
    <phoneticPr fontId="2"/>
  </si>
  <si>
    <t>300～499人</t>
    <rPh sb="7" eb="8">
      <t>ニン</t>
    </rPh>
    <phoneticPr fontId="2"/>
  </si>
  <si>
    <t>500～999人</t>
    <rPh sb="7" eb="8">
      <t>ニン</t>
    </rPh>
    <phoneticPr fontId="2"/>
  </si>
  <si>
    <t>1000人以上</t>
    <rPh sb="4" eb="5">
      <t>ニン</t>
    </rPh>
    <rPh sb="5" eb="7">
      <t>イジョウ</t>
    </rPh>
    <phoneticPr fontId="2"/>
  </si>
  <si>
    <t>≪当機構の保有個人情報保護方針、利用目的≫</t>
    <rPh sb="1" eb="2">
      <t>トウ</t>
    </rPh>
    <rPh sb="2" eb="4">
      <t>キコウ</t>
    </rPh>
    <rPh sb="5" eb="7">
      <t>ホユウ</t>
    </rPh>
    <rPh sb="7" eb="9">
      <t>コジン</t>
    </rPh>
    <rPh sb="9" eb="11">
      <t>ジョウホウ</t>
    </rPh>
    <rPh sb="11" eb="13">
      <t>ホゴ</t>
    </rPh>
    <rPh sb="13" eb="15">
      <t>ホウシン</t>
    </rPh>
    <rPh sb="16" eb="18">
      <t>リヨウ</t>
    </rPh>
    <rPh sb="18" eb="20">
      <t>モクテキ</t>
    </rPh>
    <phoneticPr fontId="3"/>
  </si>
  <si>
    <t>-</t>
    <phoneticPr fontId="2"/>
  </si>
  <si>
    <t>〒</t>
  </si>
  <si>
    <t>経験の有無</t>
  </si>
  <si>
    <t>経験有</t>
    <rPh sb="0" eb="2">
      <t>ケイケン</t>
    </rPh>
    <rPh sb="2" eb="3">
      <t>アリ</t>
    </rPh>
    <phoneticPr fontId="2"/>
  </si>
  <si>
    <t>未経験</t>
    <rPh sb="0" eb="3">
      <t>ミケイケン</t>
    </rPh>
    <phoneticPr fontId="2"/>
  </si>
  <si>
    <t>実施日</t>
    <rPh sb="0" eb="3">
      <t>ジッシビ</t>
    </rPh>
    <phoneticPr fontId="2"/>
  </si>
  <si>
    <t>）</t>
    <phoneticPr fontId="2"/>
  </si>
  <si>
    <t>（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</si>
  <si>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</si>
  <si>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</si>
  <si>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</si>
  <si>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西暦</t>
    <rPh sb="0" eb="2">
      <t>セイレキ</t>
    </rPh>
    <phoneticPr fontId="2"/>
  </si>
  <si>
    <t>西暦　　　　　</t>
    <rPh sb="0" eb="2">
      <t>セイレキ</t>
    </rPh>
    <phoneticPr fontId="2"/>
  </si>
  <si>
    <t>　</t>
    <phoneticPr fontId="2"/>
  </si>
  <si>
    <t>～</t>
    <phoneticPr fontId="2"/>
  </si>
  <si>
    <t>機構処理欄</t>
    <rPh sb="0" eb="2">
      <t>キコウ</t>
    </rPh>
    <rPh sb="2" eb="4">
      <t>ショリ</t>
    </rPh>
    <rPh sb="4" eb="5">
      <t>ラン</t>
    </rPh>
    <phoneticPr fontId="2"/>
  </si>
  <si>
    <t>正社員</t>
    <rPh sb="0" eb="3">
      <t>セイシャイン</t>
    </rPh>
    <phoneticPr fontId="2"/>
  </si>
  <si>
    <t>非正規雇用</t>
    <rPh sb="0" eb="1">
      <t>ヒ</t>
    </rPh>
    <rPh sb="1" eb="3">
      <t>セイキ</t>
    </rPh>
    <rPh sb="3" eb="5">
      <t>コヨウ</t>
    </rPh>
    <phoneticPr fontId="2"/>
  </si>
  <si>
    <t>その他</t>
    <rPh sb="2" eb="3">
      <t>タ</t>
    </rPh>
    <phoneticPr fontId="2"/>
  </si>
  <si>
    <t>見た</t>
    <rPh sb="0" eb="1">
      <t>ミ</t>
    </rPh>
    <phoneticPr fontId="2"/>
  </si>
  <si>
    <t>見ていない</t>
    <rPh sb="0" eb="1">
      <t>ミ</t>
    </rPh>
    <phoneticPr fontId="2"/>
  </si>
  <si>
    <t>コース名</t>
  </si>
  <si>
    <t>機械設計のための総合力学</t>
  </si>
  <si>
    <t>２次元ＣＡＤによる機械製図技術</t>
  </si>
  <si>
    <t>精密測定技術</t>
  </si>
  <si>
    <t>旋盤加工技術</t>
  </si>
  <si>
    <t>旋盤加工応用技術</t>
  </si>
  <si>
    <t>フライス盤加工技術</t>
  </si>
  <si>
    <t>フライス盤加工応用技術</t>
  </si>
  <si>
    <t>ＮＣ旋盤プログラミング技術</t>
  </si>
  <si>
    <t>マシニングセンタプログラミング技術</t>
  </si>
  <si>
    <t>生産設備のムダ取り改善</t>
  </si>
  <si>
    <t>実践生産性改善</t>
  </si>
  <si>
    <t>新ＱＣ７つ道具活用による製造現場における品質改善・品質保証</t>
  </si>
  <si>
    <t>原価管理から見た生産性向上</t>
  </si>
  <si>
    <t>有接点シーケンス制御の実践技術</t>
  </si>
  <si>
    <t>シーケンス制御による電動機制御技術</t>
  </si>
  <si>
    <t>ＰＬＣ制御の回路技術</t>
  </si>
  <si>
    <t>ＰＬＣ制御の応用技術</t>
  </si>
  <si>
    <t>ＰＬＣによるＦＡセンサ活用技術</t>
  </si>
  <si>
    <t>ＰＬＣによるタッチパネル活用技術</t>
  </si>
  <si>
    <t>ＰＬＣによる位置決め制御技術</t>
  </si>
  <si>
    <t>冷媒配管の施工と空調機器据付け技術</t>
  </si>
  <si>
    <t>トラブル事例から学ぶ各種管の加工・接合技術</t>
  </si>
  <si>
    <t>年）</t>
    <phoneticPr fontId="2"/>
  </si>
  <si>
    <t>下記のセミナーについて、訓練内容と受講要件（ある場合のみ）を確認の上、申し込みます。</t>
    <phoneticPr fontId="2"/>
  </si>
  <si>
    <t>パンフレット</t>
  </si>
  <si>
    <t>※訓練分野別コース名詳細のページではより詳しい訓練の内容をご覧いただけます。</t>
    <rPh sb="9" eb="10">
      <t>メイ</t>
    </rPh>
    <rPh sb="10" eb="12">
      <t>ショウサイ</t>
    </rPh>
    <rPh sb="20" eb="21">
      <t>クワ</t>
    </rPh>
    <rPh sb="23" eb="25">
      <t>クンレン</t>
    </rPh>
    <rPh sb="26" eb="28">
      <t>ナイヨウ</t>
    </rPh>
    <rPh sb="30" eb="31">
      <t>ラン</t>
    </rPh>
    <phoneticPr fontId="2"/>
  </si>
  <si>
    <t>　受講者がパンフレット掲載の各コース「対象者」の条件を満たしているかご確認ください。</t>
    <rPh sb="1" eb="4">
      <t>ジュコウシャ</t>
    </rPh>
    <rPh sb="11" eb="13">
      <t>ケイサイ</t>
    </rPh>
    <rPh sb="14" eb="15">
      <t>カク</t>
    </rPh>
    <rPh sb="19" eb="22">
      <t>タイショウシャ</t>
    </rPh>
    <rPh sb="24" eb="26">
      <t>ジョウケン</t>
    </rPh>
    <rPh sb="27" eb="28">
      <t>ミ</t>
    </rPh>
    <rPh sb="35" eb="37">
      <t>カクニン</t>
    </rPh>
    <phoneticPr fontId="2"/>
  </si>
  <si>
    <t>　今回のコースをどのようにしてお知りになりましたか。　　　　　　　　　　</t>
    <phoneticPr fontId="2"/>
  </si>
  <si>
    <t>ホームページ</t>
  </si>
  <si>
    <t>DM（ダイレクトメール）</t>
  </si>
  <si>
    <t>事業主団体からの紹介</t>
  </si>
  <si>
    <t>従業員からの要望</t>
  </si>
  <si>
    <t>その他（</t>
    <phoneticPr fontId="2"/>
  </si>
  <si>
    <t>30～99人</t>
    <rPh sb="5" eb="6">
      <t>ニン</t>
    </rPh>
    <phoneticPr fontId="2"/>
  </si>
  <si>
    <t>コース番号</t>
  </si>
  <si>
    <t>7M011</t>
  </si>
  <si>
    <t>7M311</t>
  </si>
  <si>
    <t>7M321</t>
  </si>
  <si>
    <t>7M322</t>
  </si>
  <si>
    <t>7M141</t>
  </si>
  <si>
    <t>7M131</t>
  </si>
  <si>
    <t>7M132</t>
  </si>
  <si>
    <t>7M111</t>
  </si>
  <si>
    <t>7M211</t>
  </si>
  <si>
    <t>7M411</t>
  </si>
  <si>
    <t>7M511</t>
  </si>
  <si>
    <t>7M611</t>
  </si>
  <si>
    <t>7M711</t>
  </si>
  <si>
    <t>7D081</t>
  </si>
  <si>
    <t>7D082</t>
  </si>
  <si>
    <t>7D011</t>
  </si>
  <si>
    <t>7D012</t>
  </si>
  <si>
    <t>7D031</t>
  </si>
  <si>
    <t>7D032</t>
  </si>
  <si>
    <t>7D041</t>
  </si>
  <si>
    <t>7D042</t>
  </si>
  <si>
    <t>7D021</t>
  </si>
  <si>
    <t>7D061</t>
  </si>
  <si>
    <t>7D071</t>
  </si>
  <si>
    <t>7D072</t>
  </si>
  <si>
    <t>7D051</t>
  </si>
  <si>
    <t>7D052</t>
  </si>
  <si>
    <t>7H011</t>
  </si>
  <si>
    <t>7H212</t>
  </si>
  <si>
    <t>２次元ＣＡＤによる機械製図技術（カスタマイズ編）</t>
  </si>
  <si>
    <t>設計に活かす３次元ＣＡＤソリッドモデリング技術</t>
  </si>
  <si>
    <t>精密測定技術（精度管理編）</t>
  </si>
  <si>
    <t>旋盤加工技術（外径加工要素編）</t>
  </si>
  <si>
    <t>ＮＣ旋盤加工技術</t>
  </si>
  <si>
    <t>マシニングセンタ加工技術</t>
  </si>
  <si>
    <t>カスタムマクロによるＮＣプログラミング技術</t>
  </si>
  <si>
    <t>現場のための電気保全技術（シーケンス制御編）</t>
  </si>
  <si>
    <t>他機関からの紹介</t>
  </si>
  <si>
    <t>Ｎｏ</t>
    <phoneticPr fontId="28"/>
  </si>
  <si>
    <t>訓練分野</t>
  </si>
  <si>
    <t>日程</t>
  </si>
  <si>
    <t>開始年月日</t>
  </si>
  <si>
    <t>終了年月日</t>
  </si>
  <si>
    <t>訓練日数</t>
  </si>
  <si>
    <t>訓練時間</t>
  </si>
  <si>
    <t>募集定員</t>
  </si>
  <si>
    <t>機械系</t>
  </si>
  <si>
    <t>空気圧実践技術</t>
  </si>
  <si>
    <t>居住系</t>
  </si>
  <si>
    <t>電気・電子系</t>
  </si>
  <si>
    <t>7M621</t>
  </si>
  <si>
    <t>7M622</t>
  </si>
  <si>
    <t>7M341</t>
  </si>
  <si>
    <t>7M342</t>
  </si>
  <si>
    <t>7M331</t>
  </si>
  <si>
    <t>7M332</t>
  </si>
  <si>
    <t>7M351</t>
  </si>
  <si>
    <t>7M352</t>
  </si>
  <si>
    <t>7M412</t>
  </si>
  <si>
    <t>7M421</t>
  </si>
  <si>
    <t>7M422</t>
  </si>
  <si>
    <t>7M441</t>
  </si>
  <si>
    <t>7M442</t>
  </si>
  <si>
    <t>7M451</t>
  </si>
  <si>
    <t>7M452</t>
  </si>
  <si>
    <t>7M431</t>
  </si>
  <si>
    <t>7M811</t>
  </si>
  <si>
    <t>7M812</t>
  </si>
  <si>
    <t>機械装置の安全設計のポイント</t>
  </si>
  <si>
    <t>7H012</t>
  </si>
  <si>
    <t>7H021</t>
  </si>
  <si>
    <t>7H111</t>
  </si>
  <si>
    <t>7H112</t>
  </si>
  <si>
    <t>7H211</t>
  </si>
  <si>
    <t>実践建築設計２次元ＣＡＤ技術（製図支援・作図効率向上・平面図作成編）</t>
  </si>
  <si>
    <t>実践建築設計２次元ＣＡＤ技術（電気・空調・給排水設備図面作成編）</t>
  </si>
  <si>
    <t xml:space="preserve"> 【所属部署・役職】</t>
    <phoneticPr fontId="2"/>
  </si>
  <si>
    <r>
      <t>会社からの指示による受講　</t>
    </r>
    <r>
      <rPr>
        <sz val="12"/>
        <color rgb="FFFF0000"/>
        <rFont val="Meiryo UI"/>
        <family val="3"/>
        <charset val="128"/>
      </rPr>
      <t>※１</t>
    </r>
    <phoneticPr fontId="2" type="Hiragana" alignment="center"/>
  </si>
  <si>
    <t>法人番号</t>
    <phoneticPr fontId="2" type="Hiragana" alignment="center"/>
  </si>
  <si>
    <t>受講区分</t>
    <phoneticPr fontId="2" type="Hiragana" alignment="center"/>
  </si>
  <si>
    <t>開催案内・受講料請求の送付先</t>
    <rPh sb="0" eb="2">
      <t>カイサイ</t>
    </rPh>
    <rPh sb="2" eb="4">
      <t>アンナイ</t>
    </rPh>
    <rPh sb="5" eb="8">
      <t>ジュコウリョウ</t>
    </rPh>
    <rPh sb="8" eb="10">
      <t>セイキュウ</t>
    </rPh>
    <rPh sb="11" eb="14">
      <t>ソウフサキ</t>
    </rPh>
    <phoneticPr fontId="2"/>
  </si>
  <si>
    <t>　法人番号がない場合は下記を選択</t>
    <phoneticPr fontId="2" type="Hiragana" alignment="center"/>
  </si>
  <si>
    <t xml:space="preserve">  団体</t>
    <phoneticPr fontId="2" type="Hiragana" alignment="center"/>
  </si>
  <si>
    <t xml:space="preserve"> 個人事業主</t>
    <phoneticPr fontId="2" type="Hiragana" alignment="center"/>
  </si>
  <si>
    <t>個人</t>
  </si>
  <si>
    <t>業　　　種</t>
    <rPh sb="0" eb="1">
      <t>ギョウ</t>
    </rPh>
    <rPh sb="4" eb="5">
      <t>シュ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</si>
  <si>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</si>
  <si>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</si>
  <si>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>サービス業</t>
    <rPh sb="4" eb="5">
      <t>ギョウ</t>
    </rPh>
    <phoneticPr fontId="2"/>
  </si>
  <si>
    <t>卸売・小売業</t>
    <rPh sb="0" eb="2">
      <t>オロシウ</t>
    </rPh>
    <rPh sb="3" eb="5">
      <t>コウ</t>
    </rPh>
    <rPh sb="5" eb="6">
      <t>ギョウ</t>
    </rPh>
    <phoneticPr fontId="2"/>
  </si>
  <si>
    <r>
      <t xml:space="preserve">就業状況
</t>
    </r>
    <r>
      <rPr>
        <sz val="11"/>
        <color theme="0"/>
        <rFont val="Meiryo UI"/>
        <family val="3"/>
        <charset val="128"/>
      </rPr>
      <t>※３</t>
    </r>
    <rPh sb="0" eb="2">
      <t>シュウギョウ</t>
    </rPh>
    <rPh sb="2" eb="4">
      <t>ジョウキョウ</t>
    </rPh>
    <phoneticPr fontId="2"/>
  </si>
  <si>
    <r>
      <t xml:space="preserve">    ◎申込書に、必要事項をご記入の上ご持参いただくか、</t>
    </r>
    <r>
      <rPr>
        <u/>
        <sz val="11"/>
        <rFont val="Meiryo UI"/>
        <family val="3"/>
        <charset val="128"/>
      </rPr>
      <t>FAXまたはＥ-ｍａｉｌ若しくは郵便にて送付</t>
    </r>
    <r>
      <rPr>
        <sz val="11"/>
        <rFont val="Meiryo UI"/>
        <family val="3"/>
        <charset val="128"/>
      </rPr>
      <t>ください。　</t>
    </r>
    <rPh sb="5" eb="7">
      <t>モウシコミ</t>
    </rPh>
    <rPh sb="7" eb="8">
      <t>ショ</t>
    </rPh>
    <rPh sb="10" eb="12">
      <t>ヒツヨウ</t>
    </rPh>
    <rPh sb="12" eb="14">
      <t>ジコウ</t>
    </rPh>
    <rPh sb="16" eb="18">
      <t>キニュウ</t>
    </rPh>
    <rPh sb="19" eb="20">
      <t>ウエ</t>
    </rPh>
    <rPh sb="21" eb="23">
      <t>ジサン</t>
    </rPh>
    <rPh sb="41" eb="42">
      <t>モ</t>
    </rPh>
    <rPh sb="45" eb="47">
      <t>ユウビン</t>
    </rPh>
    <rPh sb="49" eb="51">
      <t>ソウフ</t>
    </rPh>
    <phoneticPr fontId="3"/>
  </si>
  <si>
    <t>　　○独立行政法人高齢・障害・求職者雇用支援機構は、「個人情報の保護に関する法律」（平成１５年法律第５７号）を遵守し、保有個人情報を適切に管理し、個人の権利利益を
　　　 保護いたします。</t>
    <rPh sb="3" eb="5">
      <t>ドクリツ</t>
    </rPh>
    <rPh sb="5" eb="7">
      <t>ギョウセイ</t>
    </rPh>
    <rPh sb="7" eb="9">
      <t>ホウジン</t>
    </rPh>
    <rPh sb="9" eb="11">
      <t>コウレイ</t>
    </rPh>
    <rPh sb="12" eb="14">
      <t>ショウガイ</t>
    </rPh>
    <rPh sb="15" eb="17">
      <t>キュウショク</t>
    </rPh>
    <rPh sb="17" eb="18">
      <t>シャ</t>
    </rPh>
    <rPh sb="18" eb="20">
      <t>コヨウ</t>
    </rPh>
    <rPh sb="20" eb="22">
      <t>シエン</t>
    </rPh>
    <rPh sb="22" eb="24">
      <t>キコウ</t>
    </rPh>
    <rPh sb="27" eb="29">
      <t>コジン</t>
    </rPh>
    <rPh sb="29" eb="31">
      <t>ジョウホウ</t>
    </rPh>
    <rPh sb="32" eb="34">
      <t>ホゴ</t>
    </rPh>
    <rPh sb="35" eb="36">
      <t>カン</t>
    </rPh>
    <rPh sb="38" eb="40">
      <t>ホウリツ</t>
    </rPh>
    <rPh sb="42" eb="44">
      <t>ヘイセイ</t>
    </rPh>
    <rPh sb="46" eb="47">
      <t>ネン</t>
    </rPh>
    <rPh sb="47" eb="49">
      <t>ホウリツ</t>
    </rPh>
    <rPh sb="49" eb="50">
      <t>ダイ</t>
    </rPh>
    <rPh sb="52" eb="53">
      <t>ゴウ</t>
    </rPh>
    <phoneticPr fontId="3"/>
  </si>
  <si>
    <t>　　 　なお、振込み手数料は、ご負担をお願いします。 ※受講料納入は、セミナー開始７日前までにお願いします。直前（開講前７日以内）の取消しの場合は受講料を負担していただくこと
　　　 になります。</t>
    <rPh sb="7" eb="9">
      <t>フリコ</t>
    </rPh>
    <rPh sb="10" eb="13">
      <t>テスウリョウ</t>
    </rPh>
    <rPh sb="16" eb="18">
      <t>フタン</t>
    </rPh>
    <rPh sb="20" eb="21">
      <t>ネガ</t>
    </rPh>
    <phoneticPr fontId="3"/>
  </si>
  <si>
    <t>　　○ご記入いただいた個人情報は、 能力開発セミナーの受講に関する事務処理（ 連絡、 修了証書の交付、 修了台帳の整備 ）及び業務統計、 当機構の能力開発セミナーや関連する
　　　 セミナー・イベント等の案内に使用するものであり、それ以外に使用することはありません。受講区分の「会社からの指示による受講」を選択された方は、申込担当者様あてに送付いたします。</t>
    <phoneticPr fontId="2"/>
  </si>
  <si>
    <t xml:space="preserve">    ◎受講料は、当センターより請求書を送付いたしますので、お手元に届き次第、当センター指定口座へお振込みください。</t>
    <rPh sb="5" eb="7">
      <t>ジュコウ</t>
    </rPh>
    <rPh sb="7" eb="8">
      <t>リョウ</t>
    </rPh>
    <rPh sb="10" eb="11">
      <t>トウ</t>
    </rPh>
    <rPh sb="17" eb="20">
      <t>セイキュウショ</t>
    </rPh>
    <rPh sb="21" eb="23">
      <t>ソウフ</t>
    </rPh>
    <rPh sb="32" eb="34">
      <t>テモト</t>
    </rPh>
    <rPh sb="35" eb="36">
      <t>トド</t>
    </rPh>
    <rPh sb="37" eb="39">
      <t>シダイ</t>
    </rPh>
    <rPh sb="40" eb="41">
      <t>トウ</t>
    </rPh>
    <rPh sb="45" eb="47">
      <t>シテイ</t>
    </rPh>
    <rPh sb="47" eb="49">
      <t>コウザ</t>
    </rPh>
    <rPh sb="51" eb="53">
      <t>フリコ</t>
    </rPh>
    <phoneticPr fontId="3"/>
  </si>
  <si>
    <t>※３　就業状況の非正規雇用とは、一般的にパート、アルバイト、契約社員などが該当しますが、様々な呼称があるため、貴社の判断で差し支えありません。</t>
    <phoneticPr fontId="2"/>
  </si>
  <si>
    <t>※１　受講区分の「会社からの指示による受講」を選択された場合は、受講者が所属する会社の代表者の方（事業主・営業所長・工場長等）にアンケート調査へのご協力をお願いしております。</t>
    <rPh sb="3" eb="5">
      <t>ジュコウ</t>
    </rPh>
    <rPh sb="5" eb="7">
      <t>クブン</t>
    </rPh>
    <phoneticPr fontId="2"/>
  </si>
  <si>
    <t>※２　業種の「その他」を選択された場合は、以下の20種のうち該当するものを１つ選んで、その番号を記入してください。</t>
    <phoneticPr fontId="2"/>
  </si>
  <si>
    <t>　ホームページの訓練分野別コース名詳細のページをご覧になりしたか。　　　　　　　　　　　</t>
    <rPh sb="16" eb="17">
      <t>メイ</t>
    </rPh>
    <rPh sb="17" eb="19">
      <t>ショウサイ</t>
    </rPh>
    <rPh sb="25" eb="26">
      <t>ラン</t>
    </rPh>
    <phoneticPr fontId="2"/>
  </si>
  <si>
    <t>確認しました。</t>
    <rPh sb="0" eb="2">
      <t>カクニン</t>
    </rPh>
    <phoneticPr fontId="2"/>
  </si>
  <si>
    <t>令和7年度　能力開発セミナー　コース一覧</t>
    <phoneticPr fontId="2"/>
  </si>
  <si>
    <t>6/19(木)・20(金)</t>
  </si>
  <si>
    <t>7M121</t>
  </si>
  <si>
    <t>7M122</t>
  </si>
  <si>
    <t>7M123</t>
  </si>
  <si>
    <t>7M124</t>
  </si>
  <si>
    <t>6/18(水)・19(木)</t>
  </si>
  <si>
    <t>11/13(木)・14(金)</t>
  </si>
  <si>
    <t>7M312</t>
  </si>
  <si>
    <t>6/3(火)・4(水)</t>
  </si>
  <si>
    <t>2026/1/7(水)・8(木)</t>
  </si>
  <si>
    <t>7M343</t>
  </si>
  <si>
    <t>7M344</t>
  </si>
  <si>
    <t>9/2(火)・3(水)</t>
  </si>
  <si>
    <t>2026/3/3(火)・4(水)</t>
  </si>
  <si>
    <t>9/4(木)・5(金)</t>
  </si>
  <si>
    <t>2026/3/5(木)・6(金)</t>
  </si>
  <si>
    <t>5/28(水)・29(木)</t>
  </si>
  <si>
    <t>5/8(木)・9(金)</t>
  </si>
  <si>
    <t>11/25(火)・26(水)</t>
  </si>
  <si>
    <t>5/14(水)・15(木)</t>
  </si>
  <si>
    <t>11/27(木)・28(金)</t>
  </si>
  <si>
    <t>4/9(水)・10(木)</t>
  </si>
  <si>
    <t>7M512</t>
  </si>
  <si>
    <t>10/2(木)・3(金)</t>
  </si>
  <si>
    <t>7M521</t>
  </si>
  <si>
    <t>9/10(水)・11(木)</t>
  </si>
  <si>
    <t>7M712</t>
  </si>
  <si>
    <t>9/17(水)・18(木)</t>
  </si>
  <si>
    <t>2026/3/26(木)・27(金)</t>
  </si>
  <si>
    <t>ＰＬＣプログラミング技術（ＳＦＣ編）</t>
  </si>
  <si>
    <t>7/17(木)・18(金)</t>
  </si>
  <si>
    <t>7/3(木)・4(金)</t>
  </si>
  <si>
    <t>11/20(木)・21(金)</t>
  </si>
  <si>
    <t>7/10(木)・11(金)</t>
  </si>
  <si>
    <t>8/28(木)・29(金)</t>
  </si>
  <si>
    <t>12/18(木)・19(金)</t>
  </si>
  <si>
    <t>8/7(木)・8(金)</t>
  </si>
  <si>
    <t>7/28(月)・29(火)</t>
  </si>
  <si>
    <t>12/11(木)・12(金)</t>
  </si>
  <si>
    <t>6/12(木)・13(金)</t>
  </si>
  <si>
    <t>7D111</t>
  </si>
  <si>
    <t>6/26(木)・27(金)</t>
  </si>
  <si>
    <t>7D112</t>
  </si>
  <si>
    <t>5/24(土)・25(日)</t>
  </si>
  <si>
    <t>(入力欄)</t>
    <rPh sb="1" eb="3">
      <t>にゅうりょく</t>
    </rPh>
    <rPh sb="3" eb="4">
      <t>らん</t>
    </rPh>
    <phoneticPr fontId="2" type="Hiragana" alignment="center"/>
  </si>
  <si>
    <t>企業名</t>
    <rPh sb="0" eb="2">
      <t>キギョウ</t>
    </rPh>
    <rPh sb="2" eb="3">
      <t>メイ</t>
    </rPh>
    <phoneticPr fontId="2"/>
  </si>
  <si>
    <t>【法人名】</t>
    <rPh sb="1" eb="3">
      <t>ホウジン</t>
    </rPh>
    <rPh sb="3" eb="4">
      <t>メイ</t>
    </rPh>
    <phoneticPr fontId="2"/>
  </si>
  <si>
    <t>【事業所名】</t>
    <rPh sb="1" eb="4">
      <t>ジギョウショ</t>
    </rPh>
    <rPh sb="4" eb="5">
      <t>メイ</t>
    </rPh>
    <phoneticPr fontId="2"/>
  </si>
  <si>
    <t>所属事業主団体</t>
    <phoneticPr fontId="2"/>
  </si>
  <si>
    <t>その他　※２</t>
    <rPh sb="2" eb="3">
      <t>タ</t>
    </rPh>
    <phoneticPr fontId="2"/>
  </si>
  <si>
    <t>申込担当者</t>
    <phoneticPr fontId="2"/>
  </si>
  <si>
    <t>【氏名】</t>
    <phoneticPr fontId="2"/>
  </si>
  <si>
    <t>送付先住所</t>
    <rPh sb="0" eb="3">
      <t>ソウフサキ</t>
    </rPh>
    <rPh sb="3" eb="5">
      <t>ジュウショ</t>
    </rPh>
    <phoneticPr fontId="2"/>
  </si>
  <si>
    <t>連絡先</t>
    <rPh sb="0" eb="2">
      <t>レンラク</t>
    </rPh>
    <rPh sb="2" eb="3">
      <t>サキ</t>
    </rPh>
    <phoneticPr fontId="2"/>
  </si>
  <si>
    <t xml:space="preserve"> 【TEL】</t>
    <phoneticPr fontId="2"/>
  </si>
  <si>
    <t>【FAX】</t>
    <phoneticPr fontId="2"/>
  </si>
  <si>
    <t xml:space="preserve"> 【E-mail】</t>
  </si>
  <si>
    <r>
      <t>個人での受講</t>
    </r>
    <r>
      <rPr>
        <sz val="12"/>
        <color theme="1"/>
        <rFont val="Meiryo UI"/>
        <family val="3"/>
        <charset val="128"/>
      </rPr>
      <t>（送付先住所、連絡先の欄を記入してください。）</t>
    </r>
    <rPh sb="0" eb="2">
      <t>こじん</t>
    </rPh>
    <rPh sb="7" eb="10">
      <t>そうふさき</t>
    </rPh>
    <rPh sb="10" eb="12">
      <t>じゅうしょ</t>
    </rPh>
    <rPh sb="19" eb="21">
      <t>きにゅう</t>
    </rPh>
    <phoneticPr fontId="2" type="Hiragana" alignment="center"/>
  </si>
  <si>
    <t>2026/1/15(木)・16(金)</t>
  </si>
  <si>
    <t>2026/1/22(木)・23(金)</t>
  </si>
  <si>
    <t>10/28(火)・29(水)・30(木)・31(金)</t>
  </si>
  <si>
    <t>10/7(火)・8(水)・9(木)</t>
  </si>
  <si>
    <t>10/8(水)・9(木)・10(金)</t>
  </si>
  <si>
    <t>11/10(月)・11(火)・12(水)</t>
  </si>
  <si>
    <t>2026/1/14(水)・15(木)・16(金)</t>
  </si>
  <si>
    <t>2026/1/16(金)・17(土)・18(日)</t>
  </si>
  <si>
    <t>2026/1/27(火)・28(水)・29(木)・30(金)</t>
  </si>
  <si>
    <t>2026/2/17(火)・18(水)・19(木)</t>
  </si>
  <si>
    <t>2026/2/24(火)・25(水)・26(木)・27(金)</t>
  </si>
  <si>
    <t>2026/3/10(火)・11(水)・12(木)</t>
  </si>
  <si>
    <t>2026/3/17(火)・18(水)・19(木)</t>
  </si>
  <si>
    <t>4/15(火)・16(水)・17(木)</t>
  </si>
  <si>
    <t>4/9(水)・10(木)・11(金)</t>
  </si>
  <si>
    <t>5/13(火)・14(水)・15(木)</t>
  </si>
  <si>
    <t>6/10(火)・11(水)・12(木)</t>
  </si>
  <si>
    <t>7/1(火)・2(水)・3(木)</t>
  </si>
  <si>
    <t>7/11(金)・12(土)・13(日)</t>
  </si>
  <si>
    <t>7/22(火)・23(水)・24(木)・25(金)</t>
  </si>
  <si>
    <t>8/19(火)・20(水)・21(木)</t>
  </si>
  <si>
    <t>8/26(火)・27(水)・28(木)・29(金)</t>
  </si>
  <si>
    <t>9/10(水)・11(木)・12(金)</t>
  </si>
  <si>
    <t>9/17(水)・18(木)・19(金)</t>
  </si>
  <si>
    <t>9/24(水)・25(木)・26(金)</t>
  </si>
  <si>
    <t>≪コースの中止≫</t>
    <rPh sb="5" eb="7">
      <t>チュウシ</t>
    </rPh>
    <phoneticPr fontId="3"/>
  </si>
  <si>
    <t xml:space="preserve">    ◎コース開始の３週間前までに定員に対してのお申込みが２割未満の場合は、そのコースを原則中止しますのでご了承ください。中止する場合はコース開始の2週間前までにご連絡いたします。</t>
    <rPh sb="8" eb="10">
      <t>カイシ</t>
    </rPh>
    <rPh sb="12" eb="15">
      <t>シュウカンマエ</t>
    </rPh>
    <rPh sb="18" eb="20">
      <t>テイイン</t>
    </rPh>
    <rPh sb="21" eb="22">
      <t>タイ</t>
    </rPh>
    <rPh sb="31" eb="32">
      <t>ワリ</t>
    </rPh>
    <rPh sb="32" eb="34">
      <t>ミマン</t>
    </rPh>
    <rPh sb="35" eb="37">
      <t>バアイ</t>
    </rPh>
    <rPh sb="45" eb="47">
      <t>ゲンソク</t>
    </rPh>
    <rPh sb="47" eb="49">
      <t>チュウシ</t>
    </rPh>
    <rPh sb="55" eb="57">
      <t>リョウショウ</t>
    </rPh>
    <rPh sb="62" eb="64">
      <t>チュウシ</t>
    </rPh>
    <rPh sb="66" eb="68">
      <t>バアイ</t>
    </rPh>
    <rPh sb="72" eb="74">
      <t>カイシ</t>
    </rPh>
    <rPh sb="76" eb="78">
      <t>シュウカン</t>
    </rPh>
    <rPh sb="78" eb="79">
      <t>マエ</t>
    </rPh>
    <phoneticPr fontId="3"/>
  </si>
  <si>
    <t>Ａ．農業、林業　　　B．漁業　　　C．鉱業、採石業、砂利採取業 　　D．建設業　　　E．製造業　　　F．電気・ガス・熱供給・水道業</t>
    <phoneticPr fontId="2" type="Hiragana" alignment="center"/>
  </si>
  <si>
    <t>G．情報通信業　　　H．運輸業、郵便業　　　I．卸売業、小売業　　　J．金融業、保険業　　　K．不動産業、物品賃貸業　</t>
    <phoneticPr fontId="2" type="Hiragana" alignment="center"/>
  </si>
  <si>
    <t>L．学術研究、専門・技術サービス業　　　M．宿泊業、飲食サービス業　　　N．生活関連サービス業、娯楽業　　　O．教育、学習支援業　</t>
    <phoneticPr fontId="2" type="Hiragana" alignment="center"/>
  </si>
  <si>
    <t>P．医療、福祉　　　Q．複合サービス事業　　　R．サービス業　　　S．公務　　　T．分類不能の産業</t>
    <phoneticPr fontId="2" type="Hiragana" alignment="center"/>
  </si>
  <si>
    <t>11/4(火)・5(水)</t>
  </si>
  <si>
    <t>10/21(火)・22(水)</t>
  </si>
  <si>
    <t>10/23(木)・24(金)</t>
  </si>
  <si>
    <t>5/29(木)・30(金)</t>
  </si>
  <si>
    <t>11/18(火)・19(水)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</si>
</sst>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;@"/>
    <numFmt numFmtId="177" formatCode="[$-411]ggge&quot;年度&quot;"/>
    <numFmt numFmtId="178" formatCode="yyyy/mm/dd"/>
  </numFmts>
  <fonts count="3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Meiryo UI"/>
      <family val="3"/>
      <charset val="128"/>
    </font>
    <font>
      <b/>
      <sz val="14"/>
      <color indexed="10"/>
      <name val="メイリオ"/>
      <family val="3"/>
      <charset val="128"/>
    </font>
    <font>
      <b/>
      <u/>
      <sz val="14"/>
      <color indexed="10"/>
      <name val="メイリオ"/>
      <family val="3"/>
      <charset val="128"/>
    </font>
    <font>
      <b/>
      <sz val="12"/>
      <color indexed="10"/>
      <name val="メイリオ"/>
      <family val="3"/>
      <charset val="128"/>
    </font>
    <font>
      <sz val="16"/>
      <name val="Meiryo UI"/>
      <family val="3"/>
      <charset val="128"/>
    </font>
    <font>
      <sz val="11"/>
      <color rgb="FFFF0000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sz val="16"/>
      <color theme="0"/>
      <name val="Meiryo UI"/>
      <family val="3"/>
      <charset val="128"/>
    </font>
    <font>
      <sz val="14"/>
      <color theme="0"/>
      <name val="Meiryo UI"/>
      <family val="3"/>
      <charset val="128"/>
    </font>
    <font>
      <sz val="9.5"/>
      <color rgb="FFFF0000"/>
      <name val="Meiryo UI"/>
      <family val="3"/>
      <charset val="128"/>
    </font>
    <font>
      <sz val="10.5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FF0000"/>
      <name val="Meiryo UI"/>
      <family val="3"/>
      <charset val="128"/>
    </font>
    <font>
      <sz val="40"/>
      <name val="ＭＳ ゴシック"/>
      <family val="3"/>
      <charset val="128"/>
    </font>
    <font>
      <sz val="14"/>
      <color theme="0" tint="-0.34998626667073579"/>
      <name val="Meiryo UI"/>
      <family val="3"/>
      <charset val="128"/>
    </font>
    <font>
      <u/>
      <sz val="11"/>
      <name val="Meiryo UI"/>
      <family val="3"/>
      <charset val="128"/>
    </font>
    <font>
      <sz val="11"/>
      <name val="ＭＳ Ｐゴシック"/>
      <family val="2"/>
      <scheme val="minor"/>
    </font>
    <font>
      <b/>
      <sz val="11"/>
      <color indexed="10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8" fillId="0" borderId="0">
      <alignment vertical="center"/>
    </xf>
  </cellStyleXfs>
  <cellXfs count="226">
    <xf numFmtId="0" fontId="0" fillId="0" borderId="0" xfId="0"/>
    <xf numFmtId="0" fontId="6" fillId="0" borderId="0" xfId="0" applyFont="1" applyAlignment="1">
      <alignment horizontal="center" vertical="center"/>
    </xf>
    <xf numFmtId="0" fontId="7" fillId="5" borderId="31" xfId="0" applyFont="1" applyFill="1" applyBorder="1" applyAlignment="1">
      <alignment horizontal="center" vertical="center" wrapText="1"/>
    </xf>
    <xf numFmtId="0" fontId="5" fillId="7" borderId="32" xfId="2" applyFont="1" applyFill="1" applyBorder="1" applyAlignment="1">
      <alignment horizontal="center" vertical="center" shrinkToFit="1"/>
    </xf>
    <xf numFmtId="49" fontId="6" fillId="0" borderId="0" xfId="0" applyNumberFormat="1" applyFont="1" applyProtection="1"/>
    <xf numFmtId="49" fontId="14" fillId="0" borderId="0" xfId="0" applyNumberFormat="1" applyFont="1" applyProtection="1"/>
    <xf numFmtId="0" fontId="6" fillId="0" borderId="0" xfId="0" applyNumberFormat="1" applyFont="1" applyProtection="1"/>
    <xf numFmtId="0" fontId="6" fillId="0" borderId="0" xfId="0" applyNumberFormat="1" applyFont="1" applyBorder="1" applyProtection="1"/>
    <xf numFmtId="176" fontId="6" fillId="0" borderId="0" xfId="0" applyNumberFormat="1" applyFont="1" applyProtection="1"/>
    <xf numFmtId="49" fontId="16" fillId="0" borderId="0" xfId="0" applyNumberFormat="1" applyFont="1" applyProtection="1"/>
    <xf numFmtId="49" fontId="6" fillId="0" borderId="0" xfId="0" applyNumberFormat="1" applyFont="1" applyAlignment="1" applyProtection="1"/>
    <xf numFmtId="49" fontId="17" fillId="0" borderId="0" xfId="0" applyNumberFormat="1" applyFont="1" applyAlignment="1" applyProtection="1"/>
    <xf numFmtId="49" fontId="18" fillId="0" borderId="0" xfId="0" applyNumberFormat="1" applyFont="1" applyProtection="1"/>
    <xf numFmtId="0" fontId="4" fillId="0" borderId="0" xfId="0" applyNumberFormat="1" applyFont="1" applyProtection="1"/>
    <xf numFmtId="49" fontId="19" fillId="0" borderId="2" xfId="0" applyNumberFormat="1" applyFont="1" applyBorder="1" applyAlignment="1" applyProtection="1">
      <alignment vertical="center" wrapText="1"/>
    </xf>
    <xf numFmtId="49" fontId="19" fillId="0" borderId="1" xfId="0" applyNumberFormat="1" applyFont="1" applyBorder="1" applyAlignment="1" applyProtection="1">
      <alignment vertical="center" wrapText="1"/>
    </xf>
    <xf numFmtId="49" fontId="19" fillId="0" borderId="13" xfId="0" applyNumberFormat="1" applyFont="1" applyBorder="1" applyAlignment="1" applyProtection="1">
      <alignment vertical="center" wrapText="1"/>
    </xf>
    <xf numFmtId="49" fontId="19" fillId="0" borderId="0" xfId="0" applyNumberFormat="1" applyFont="1" applyBorder="1" applyAlignment="1" applyProtection="1">
      <alignment vertical="center" wrapText="1"/>
    </xf>
    <xf numFmtId="49" fontId="19" fillId="0" borderId="11" xfId="0" applyNumberFormat="1" applyFont="1" applyBorder="1" applyAlignment="1" applyProtection="1">
      <alignment vertical="center" wrapText="1"/>
    </xf>
    <xf numFmtId="14" fontId="21" fillId="0" borderId="0" xfId="0" applyNumberFormat="1" applyFont="1" applyProtection="1"/>
    <xf numFmtId="49" fontId="17" fillId="0" borderId="9" xfId="0" applyNumberFormat="1" applyFont="1" applyBorder="1" applyAlignment="1" applyProtection="1">
      <alignment vertical="center"/>
    </xf>
    <xf numFmtId="49" fontId="6" fillId="0" borderId="2" xfId="0" applyNumberFormat="1" applyFont="1" applyBorder="1" applyAlignment="1" applyProtection="1">
      <alignment vertical="center"/>
    </xf>
    <xf numFmtId="49" fontId="6" fillId="0" borderId="0" xfId="0" applyNumberFormat="1" applyFont="1" applyAlignment="1" applyProtection="1">
      <alignment vertical="center"/>
    </xf>
    <xf numFmtId="49" fontId="6" fillId="0" borderId="1" xfId="0" applyNumberFormat="1" applyFont="1" applyBorder="1" applyAlignment="1" applyProtection="1">
      <alignment vertical="center"/>
    </xf>
    <xf numFmtId="49" fontId="14" fillId="0" borderId="0" xfId="0" applyNumberFormat="1" applyFont="1" applyAlignment="1" applyProtection="1">
      <alignment vertical="center"/>
    </xf>
    <xf numFmtId="49" fontId="6" fillId="0" borderId="21" xfId="0" applyNumberFormat="1" applyFont="1" applyBorder="1" applyAlignment="1" applyProtection="1">
      <alignment vertical="center"/>
    </xf>
    <xf numFmtId="49" fontId="6" fillId="0" borderId="17" xfId="0" applyNumberFormat="1" applyFont="1" applyBorder="1" applyAlignment="1" applyProtection="1">
      <alignment vertical="center"/>
    </xf>
    <xf numFmtId="49" fontId="6" fillId="0" borderId="18" xfId="0" applyNumberFormat="1" applyFont="1" applyBorder="1" applyAlignment="1" applyProtection="1">
      <alignment vertical="center"/>
    </xf>
    <xf numFmtId="49" fontId="6" fillId="0" borderId="0" xfId="0" applyNumberFormat="1" applyFont="1" applyBorder="1" applyProtection="1"/>
    <xf numFmtId="49" fontId="22" fillId="0" borderId="0" xfId="0" applyNumberFormat="1" applyFont="1" applyProtection="1"/>
    <xf numFmtId="49" fontId="6" fillId="0" borderId="5" xfId="0" applyNumberFormat="1" applyFont="1" applyBorder="1" applyAlignment="1" applyProtection="1">
      <alignment horizontal="center" vertical="center" shrinkToFit="1"/>
    </xf>
    <xf numFmtId="49" fontId="17" fillId="0" borderId="14" xfId="0" applyNumberFormat="1" applyFont="1" applyBorder="1" applyAlignment="1" applyProtection="1">
      <alignment vertical="center" shrinkToFit="1"/>
    </xf>
    <xf numFmtId="49" fontId="5" fillId="0" borderId="0" xfId="0" applyNumberFormat="1" applyFont="1" applyAlignment="1" applyProtection="1">
      <alignment horizontal="right"/>
    </xf>
    <xf numFmtId="49" fontId="5" fillId="0" borderId="17" xfId="0" applyNumberFormat="1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left"/>
    </xf>
    <xf numFmtId="49" fontId="17" fillId="0" borderId="5" xfId="0" applyNumberFormat="1" applyFont="1" applyBorder="1" applyAlignment="1" applyProtection="1">
      <alignment vertical="center" shrinkToFit="1"/>
    </xf>
    <xf numFmtId="49" fontId="6" fillId="0" borderId="5" xfId="0" applyNumberFormat="1" applyFont="1" applyBorder="1" applyAlignment="1" applyProtection="1">
      <alignment horizontal="right" vertical="center"/>
    </xf>
    <xf numFmtId="49" fontId="6" fillId="0" borderId="16" xfId="0" applyNumberFormat="1" applyFont="1" applyBorder="1" applyAlignment="1" applyProtection="1">
      <alignment horizontal="left" vertical="center"/>
    </xf>
    <xf numFmtId="49" fontId="6" fillId="0" borderId="20" xfId="0" applyNumberFormat="1" applyFont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left" vertical="center"/>
    </xf>
    <xf numFmtId="49" fontId="20" fillId="0" borderId="0" xfId="1" applyNumberFormat="1" applyFont="1" applyFill="1" applyBorder="1" applyAlignment="1" applyProtection="1">
      <alignment vertical="center" wrapText="1"/>
    </xf>
    <xf numFmtId="49" fontId="9" fillId="0" borderId="30" xfId="0" applyNumberFormat="1" applyFont="1" applyBorder="1" applyProtection="1"/>
    <xf numFmtId="49" fontId="6" fillId="0" borderId="30" xfId="0" applyNumberFormat="1" applyFont="1" applyBorder="1" applyProtection="1"/>
    <xf numFmtId="0" fontId="16" fillId="0" borderId="16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Alignment="1" applyProtection="1">
      <alignment horizontal="left"/>
    </xf>
    <xf numFmtId="0" fontId="20" fillId="0" borderId="0" xfId="0" applyNumberFormat="1" applyFont="1" applyFill="1" applyBorder="1" applyProtection="1"/>
    <xf numFmtId="0" fontId="5" fillId="6" borderId="32" xfId="2" applyFont="1" applyFill="1" applyBorder="1" applyAlignment="1">
      <alignment horizontal="center" vertical="center" shrinkToFit="1"/>
    </xf>
    <xf numFmtId="0" fontId="4" fillId="4" borderId="0" xfId="0" applyFont="1" applyFill="1" applyBorder="1" applyAlignment="1">
      <alignment horizontal="left" vertical="center"/>
    </xf>
    <xf numFmtId="49" fontId="26" fillId="0" borderId="17" xfId="0" applyNumberFormat="1" applyFont="1" applyBorder="1" applyAlignment="1" applyProtection="1">
      <alignment vertical="center"/>
    </xf>
    <xf numFmtId="49" fontId="6" fillId="0" borderId="2" xfId="0" applyNumberFormat="1" applyFont="1" applyBorder="1" applyAlignment="1" applyProtection="1">
      <alignment horizontal="center" vertical="center"/>
    </xf>
    <xf numFmtId="49" fontId="17" fillId="0" borderId="2" xfId="0" applyNumberFormat="1" applyFont="1" applyBorder="1" applyAlignment="1" applyProtection="1">
      <alignment vertical="center"/>
    </xf>
    <xf numFmtId="49" fontId="27" fillId="0" borderId="17" xfId="0" applyNumberFormat="1" applyFont="1" applyBorder="1" applyAlignment="1" applyProtection="1">
      <alignment vertical="center"/>
    </xf>
    <xf numFmtId="0" fontId="4" fillId="4" borderId="0" xfId="0" applyFont="1" applyFill="1" applyBorder="1" applyAlignment="1">
      <alignment vertical="center"/>
    </xf>
    <xf numFmtId="0" fontId="0" fillId="0" borderId="0" xfId="0" applyAlignment="1"/>
    <xf numFmtId="0" fontId="7" fillId="5" borderId="34" xfId="0" applyFont="1" applyFill="1" applyBorder="1" applyAlignment="1">
      <alignment horizontal="center" vertical="center" wrapText="1"/>
    </xf>
    <xf numFmtId="0" fontId="5" fillId="7" borderId="32" xfId="2" applyFont="1" applyFill="1" applyBorder="1" applyAlignment="1">
      <alignment vertical="center" shrinkToFit="1"/>
    </xf>
    <xf numFmtId="0" fontId="5" fillId="6" borderId="32" xfId="2" applyFont="1" applyFill="1" applyBorder="1" applyAlignment="1">
      <alignment vertical="center" shrinkToFi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indent="1"/>
    </xf>
    <xf numFmtId="178" fontId="5" fillId="0" borderId="0" xfId="0" applyNumberFormat="1" applyFont="1" applyAlignment="1">
      <alignment horizontal="left" indent="1"/>
    </xf>
    <xf numFmtId="0" fontId="5" fillId="8" borderId="0" xfId="0" applyFont="1" applyFill="1" applyAlignment="1">
      <alignment horizontal="left" indent="1"/>
    </xf>
    <xf numFmtId="178" fontId="5" fillId="8" borderId="0" xfId="0" applyNumberFormat="1" applyFont="1" applyFill="1" applyAlignment="1">
      <alignment horizontal="left" indent="1"/>
    </xf>
    <xf numFmtId="49" fontId="17" fillId="0" borderId="11" xfId="0" applyNumberFormat="1" applyFont="1" applyBorder="1" applyAlignment="1" applyProtection="1">
      <alignment vertical="center" shrinkToFit="1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16" xfId="0" applyNumberFormat="1" applyFont="1" applyBorder="1" applyAlignment="1" applyProtection="1">
      <alignment horizontal="right" vertical="center"/>
    </xf>
    <xf numFmtId="49" fontId="6" fillId="0" borderId="47" xfId="0" applyNumberFormat="1" applyFont="1" applyBorder="1" applyProtection="1"/>
    <xf numFmtId="49" fontId="16" fillId="6" borderId="47" xfId="0" applyNumberFormat="1" applyFont="1" applyFill="1" applyBorder="1" applyAlignment="1" applyProtection="1">
      <alignment vertical="center"/>
    </xf>
    <xf numFmtId="49" fontId="16" fillId="0" borderId="47" xfId="0" applyNumberFormat="1" applyFont="1" applyBorder="1" applyAlignment="1" applyProtection="1">
      <alignment vertical="center"/>
    </xf>
    <xf numFmtId="49" fontId="16" fillId="6" borderId="49" xfId="0" applyNumberFormat="1" applyFont="1" applyFill="1" applyBorder="1" applyAlignment="1" applyProtection="1">
      <alignment vertical="center"/>
    </xf>
    <xf numFmtId="49" fontId="19" fillId="0" borderId="39" xfId="0" applyNumberFormat="1" applyFont="1" applyBorder="1" applyAlignment="1" applyProtection="1">
      <alignment vertical="center"/>
    </xf>
    <xf numFmtId="49" fontId="19" fillId="0" borderId="40" xfId="0" applyNumberFormat="1" applyFont="1" applyBorder="1" applyAlignment="1" applyProtection="1">
      <alignment vertical="center"/>
    </xf>
    <xf numFmtId="49" fontId="19" fillId="0" borderId="37" xfId="0" applyNumberFormat="1" applyFont="1" applyBorder="1" applyAlignment="1" applyProtection="1">
      <alignment vertical="center"/>
    </xf>
    <xf numFmtId="49" fontId="13" fillId="0" borderId="7" xfId="0" applyNumberFormat="1" applyFont="1" applyBorder="1" applyAlignment="1" applyProtection="1">
      <alignment vertical="center" shrinkToFit="1"/>
    </xf>
    <xf numFmtId="49" fontId="20" fillId="0" borderId="26" xfId="0" applyNumberFormat="1" applyFont="1" applyBorder="1" applyAlignment="1" applyProtection="1">
      <alignment horizontal="center" vertical="center"/>
    </xf>
    <xf numFmtId="49" fontId="20" fillId="0" borderId="5" xfId="0" applyNumberFormat="1" applyFont="1" applyBorder="1" applyAlignment="1" applyProtection="1">
      <alignment vertical="center"/>
    </xf>
    <xf numFmtId="49" fontId="20" fillId="0" borderId="7" xfId="0" applyNumberFormat="1" applyFont="1" applyBorder="1" applyAlignment="1" applyProtection="1">
      <alignment horizontal="center" vertical="center"/>
    </xf>
    <xf numFmtId="49" fontId="20" fillId="0" borderId="7" xfId="0" applyNumberFormat="1" applyFont="1" applyBorder="1" applyAlignment="1" applyProtection="1">
      <alignment vertical="center"/>
    </xf>
    <xf numFmtId="49" fontId="20" fillId="0" borderId="7" xfId="0" applyNumberFormat="1" applyFont="1" applyBorder="1" applyAlignment="1" applyProtection="1">
      <alignment horizontal="right" vertical="center"/>
    </xf>
    <xf numFmtId="49" fontId="20" fillId="0" borderId="19" xfId="0" applyNumberFormat="1" applyFont="1" applyBorder="1" applyAlignment="1" applyProtection="1">
      <alignment vertical="center"/>
    </xf>
    <xf numFmtId="49" fontId="20" fillId="0" borderId="5" xfId="0" applyNumberFormat="1" applyFont="1" applyBorder="1" applyProtection="1"/>
    <xf numFmtId="49" fontId="20" fillId="0" borderId="5" xfId="0" applyNumberFormat="1" applyFont="1" applyBorder="1" applyAlignment="1" applyProtection="1">
      <alignment horizontal="center" vertical="center"/>
    </xf>
    <xf numFmtId="49" fontId="20" fillId="0" borderId="14" xfId="0" applyNumberFormat="1" applyFont="1" applyBorder="1" applyProtection="1"/>
    <xf numFmtId="49" fontId="19" fillId="6" borderId="0" xfId="0" applyNumberFormat="1" applyFont="1" applyFill="1" applyBorder="1" applyAlignment="1" applyProtection="1">
      <alignment horizontal="center" vertical="center" shrinkToFit="1"/>
    </xf>
    <xf numFmtId="49" fontId="14" fillId="0" borderId="0" xfId="0" applyNumberFormat="1" applyFont="1" applyBorder="1" applyAlignment="1" applyProtection="1"/>
    <xf numFmtId="49" fontId="14" fillId="0" borderId="0" xfId="0" applyNumberFormat="1" applyFont="1" applyBorder="1" applyAlignment="1" applyProtection="1">
      <alignment vertical="top" wrapText="1"/>
    </xf>
    <xf numFmtId="49" fontId="14" fillId="0" borderId="0" xfId="0" applyNumberFormat="1" applyFont="1" applyBorder="1" applyAlignment="1" applyProtection="1">
      <alignment vertical="top"/>
    </xf>
    <xf numFmtId="49" fontId="20" fillId="0" borderId="0" xfId="1" applyNumberFormat="1" applyFont="1" applyFill="1" applyBorder="1" applyAlignment="1" applyProtection="1">
      <alignment horizontal="left" vertical="center"/>
    </xf>
    <xf numFmtId="49" fontId="23" fillId="3" borderId="10" xfId="0" applyNumberFormat="1" applyFont="1" applyFill="1" applyBorder="1" applyAlignment="1" applyProtection="1">
      <alignment horizontal="center" vertical="center"/>
    </xf>
    <xf numFmtId="49" fontId="23" fillId="3" borderId="5" xfId="0" applyNumberFormat="1" applyFont="1" applyFill="1" applyBorder="1" applyAlignment="1" applyProtection="1">
      <alignment horizontal="center" vertical="center"/>
    </xf>
    <xf numFmtId="49" fontId="20" fillId="0" borderId="5" xfId="0" applyNumberFormat="1" applyFont="1" applyBorder="1" applyAlignment="1" applyProtection="1">
      <alignment horizontal="left" vertical="center"/>
    </xf>
    <xf numFmtId="49" fontId="23" fillId="3" borderId="10" xfId="0" applyNumberFormat="1" applyFont="1" applyFill="1" applyBorder="1" applyAlignment="1" applyProtection="1">
      <alignment horizontal="center" vertical="center" wrapText="1"/>
    </xf>
    <xf numFmtId="49" fontId="23" fillId="3" borderId="5" xfId="0" applyNumberFormat="1" applyFont="1" applyFill="1" applyBorder="1" applyAlignment="1" applyProtection="1">
      <alignment horizontal="center" vertical="center" wrapText="1"/>
    </xf>
    <xf numFmtId="49" fontId="23" fillId="3" borderId="8" xfId="0" applyNumberFormat="1" applyFont="1" applyFill="1" applyBorder="1" applyAlignment="1" applyProtection="1">
      <alignment horizontal="center" vertical="center" wrapText="1"/>
    </xf>
    <xf numFmtId="49" fontId="23" fillId="3" borderId="15" xfId="0" applyNumberFormat="1" applyFont="1" applyFill="1" applyBorder="1" applyAlignment="1" applyProtection="1">
      <alignment horizontal="center" vertical="center" wrapText="1"/>
    </xf>
    <xf numFmtId="49" fontId="23" fillId="3" borderId="16" xfId="0" applyNumberFormat="1" applyFont="1" applyFill="1" applyBorder="1" applyAlignment="1" applyProtection="1">
      <alignment horizontal="center" vertical="center" wrapText="1"/>
    </xf>
    <xf numFmtId="49" fontId="23" fillId="3" borderId="33" xfId="0" applyNumberFormat="1" applyFont="1" applyFill="1" applyBorder="1" applyAlignment="1" applyProtection="1">
      <alignment horizontal="center" vertical="center" wrapText="1"/>
    </xf>
    <xf numFmtId="49" fontId="20" fillId="6" borderId="27" xfId="0" applyNumberFormat="1" applyFont="1" applyFill="1" applyBorder="1" applyAlignment="1" applyProtection="1">
      <alignment vertical="center"/>
    </xf>
    <xf numFmtId="0" fontId="33" fillId="0" borderId="4" xfId="0" applyFont="1" applyBorder="1" applyAlignment="1">
      <alignment vertical="center"/>
    </xf>
    <xf numFmtId="0" fontId="33" fillId="0" borderId="67" xfId="0" applyFont="1" applyBorder="1" applyAlignment="1">
      <alignment vertical="center"/>
    </xf>
    <xf numFmtId="49" fontId="20" fillId="6" borderId="68" xfId="0" applyNumberFormat="1" applyFont="1" applyFill="1" applyBorder="1" applyAlignment="1" applyProtection="1">
      <alignment vertical="center"/>
    </xf>
    <xf numFmtId="0" fontId="33" fillId="0" borderId="12" xfId="0" applyFont="1" applyBorder="1" applyAlignment="1">
      <alignment vertical="center"/>
    </xf>
    <xf numFmtId="49" fontId="13" fillId="6" borderId="70" xfId="0" applyNumberFormat="1" applyFont="1" applyFill="1" applyBorder="1" applyAlignment="1" applyProtection="1">
      <alignment horizontal="center" vertical="center"/>
      <protection locked="0"/>
    </xf>
    <xf numFmtId="0" fontId="33" fillId="0" borderId="17" xfId="0" applyFont="1" applyBorder="1" applyAlignment="1" applyProtection="1">
      <alignment horizontal="center" vertical="center"/>
      <protection locked="0"/>
    </xf>
    <xf numFmtId="0" fontId="33" fillId="0" borderId="71" xfId="0" applyFont="1" applyBorder="1" applyAlignment="1" applyProtection="1">
      <alignment horizontal="center" vertical="center"/>
      <protection locked="0"/>
    </xf>
    <xf numFmtId="49" fontId="13" fillId="6" borderId="72" xfId="0" applyNumberFormat="1" applyFont="1" applyFill="1" applyBorder="1" applyAlignment="1" applyProtection="1">
      <alignment horizontal="center" vertical="center"/>
      <protection locked="0"/>
    </xf>
    <xf numFmtId="49" fontId="13" fillId="6" borderId="72" xfId="0" applyNumberFormat="1" applyFont="1" applyFill="1" applyBorder="1" applyAlignment="1" applyProtection="1">
      <alignment horizontal="left" vertical="center" indent="1"/>
      <protection locked="0"/>
    </xf>
    <xf numFmtId="0" fontId="33" fillId="0" borderId="17" xfId="0" applyFont="1" applyBorder="1" applyAlignment="1" applyProtection="1">
      <alignment horizontal="left" vertical="center" indent="1"/>
      <protection locked="0"/>
    </xf>
    <xf numFmtId="0" fontId="33" fillId="0" borderId="18" xfId="0" applyFont="1" applyBorder="1" applyAlignment="1" applyProtection="1">
      <alignment horizontal="left" vertical="center" indent="1"/>
      <protection locked="0"/>
    </xf>
    <xf numFmtId="49" fontId="20" fillId="0" borderId="5" xfId="0" applyNumberFormat="1" applyFont="1" applyBorder="1" applyAlignment="1" applyProtection="1">
      <alignment horizontal="center" vertical="center"/>
    </xf>
    <xf numFmtId="49" fontId="23" fillId="3" borderId="25" xfId="0" applyNumberFormat="1" applyFont="1" applyFill="1" applyBorder="1" applyAlignment="1" applyProtection="1">
      <alignment horizontal="center" vertical="center"/>
    </xf>
    <xf numFmtId="49" fontId="23" fillId="3" borderId="7" xfId="0" applyNumberFormat="1" applyFont="1" applyFill="1" applyBorder="1" applyAlignment="1" applyProtection="1">
      <alignment horizontal="center" vertical="center"/>
    </xf>
    <xf numFmtId="49" fontId="23" fillId="3" borderId="29" xfId="0" applyNumberFormat="1" applyFont="1" applyFill="1" applyBorder="1" applyAlignment="1" applyProtection="1">
      <alignment horizontal="center" vertical="center"/>
    </xf>
    <xf numFmtId="49" fontId="23" fillId="3" borderId="8" xfId="0" applyNumberFormat="1" applyFont="1" applyFill="1" applyBorder="1" applyAlignment="1" applyProtection="1">
      <alignment horizontal="center" vertical="center"/>
    </xf>
    <xf numFmtId="49" fontId="20" fillId="6" borderId="27" xfId="0" applyNumberFormat="1" applyFont="1" applyFill="1" applyBorder="1" applyAlignment="1" applyProtection="1">
      <alignment vertical="center" shrinkToFit="1"/>
    </xf>
    <xf numFmtId="49" fontId="20" fillId="6" borderId="4" xfId="0" applyNumberFormat="1" applyFont="1" applyFill="1" applyBorder="1" applyAlignment="1" applyProtection="1">
      <alignment vertical="center" shrinkToFit="1"/>
    </xf>
    <xf numFmtId="49" fontId="20" fillId="6" borderId="67" xfId="0" applyNumberFormat="1" applyFont="1" applyFill="1" applyBorder="1" applyAlignment="1" applyProtection="1">
      <alignment vertical="center" shrinkToFit="1"/>
    </xf>
    <xf numFmtId="49" fontId="20" fillId="6" borderId="4" xfId="0" applyNumberFormat="1" applyFont="1" applyFill="1" applyBorder="1" applyAlignment="1" applyProtection="1">
      <alignment vertical="center"/>
    </xf>
    <xf numFmtId="49" fontId="20" fillId="6" borderId="12" xfId="0" applyNumberFormat="1" applyFont="1" applyFill="1" applyBorder="1" applyAlignment="1" applyProtection="1">
      <alignment vertical="center"/>
    </xf>
    <xf numFmtId="49" fontId="13" fillId="6" borderId="28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13" fillId="6" borderId="7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13" fillId="6" borderId="35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13" fillId="6" borderId="19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13" fillId="6" borderId="69" xfId="0" applyNumberFormat="1" applyFont="1" applyFill="1" applyBorder="1" applyAlignment="1" applyProtection="1">
      <alignment horizontal="center" vertical="center" shrinkToFit="1"/>
      <protection locked="0"/>
    </xf>
    <xf numFmtId="49" fontId="13" fillId="6" borderId="4" xfId="0" applyNumberFormat="1" applyFont="1" applyFill="1" applyBorder="1" applyAlignment="1" applyProtection="1">
      <alignment vertical="center" shrinkToFit="1"/>
    </xf>
    <xf numFmtId="49" fontId="13" fillId="6" borderId="12" xfId="0" applyNumberFormat="1" applyFont="1" applyFill="1" applyBorder="1" applyAlignment="1" applyProtection="1">
      <alignment vertical="center" shrinkToFit="1"/>
    </xf>
    <xf numFmtId="49" fontId="23" fillId="3" borderId="41" xfId="0" applyNumberFormat="1" applyFont="1" applyFill="1" applyBorder="1" applyAlignment="1" applyProtection="1">
      <alignment horizontal="center" vertical="center"/>
    </xf>
    <xf numFmtId="49" fontId="23" fillId="3" borderId="42" xfId="0" applyNumberFormat="1" applyFont="1" applyFill="1" applyBorder="1" applyAlignment="1" applyProtection="1">
      <alignment horizontal="center" vertical="center"/>
    </xf>
    <xf numFmtId="49" fontId="23" fillId="3" borderId="43" xfId="0" applyNumberFormat="1" applyFont="1" applyFill="1" applyBorder="1" applyAlignment="1" applyProtection="1">
      <alignment horizontal="center" vertical="center"/>
    </xf>
    <xf numFmtId="49" fontId="23" fillId="3" borderId="58" xfId="0" applyNumberFormat="1" applyFont="1" applyFill="1" applyBorder="1" applyAlignment="1" applyProtection="1">
      <alignment horizontal="center" vertical="center"/>
    </xf>
    <xf numFmtId="49" fontId="23" fillId="3" borderId="59" xfId="0" applyNumberFormat="1" applyFont="1" applyFill="1" applyBorder="1" applyAlignment="1" applyProtection="1">
      <alignment horizontal="center" vertical="center"/>
    </xf>
    <xf numFmtId="49" fontId="23" fillId="3" borderId="60" xfId="0" applyNumberFormat="1" applyFont="1" applyFill="1" applyBorder="1" applyAlignment="1" applyProtection="1">
      <alignment horizontal="center" vertical="center"/>
    </xf>
    <xf numFmtId="49" fontId="20" fillId="0" borderId="44" xfId="0" applyNumberFormat="1" applyFont="1" applyBorder="1" applyAlignment="1" applyProtection="1">
      <alignment vertical="center" shrinkToFit="1"/>
    </xf>
    <xf numFmtId="49" fontId="20" fillId="0" borderId="42" xfId="0" applyNumberFormat="1" applyFont="1" applyBorder="1" applyAlignment="1" applyProtection="1">
      <alignment vertical="center" shrinkToFit="1"/>
    </xf>
    <xf numFmtId="49" fontId="20" fillId="0" borderId="56" xfId="0" applyNumberFormat="1" applyFont="1" applyBorder="1" applyAlignment="1" applyProtection="1">
      <alignment vertical="center" shrinkToFit="1"/>
    </xf>
    <xf numFmtId="49" fontId="20" fillId="6" borderId="57" xfId="0" applyNumberFormat="1" applyFont="1" applyFill="1" applyBorder="1" applyAlignment="1" applyProtection="1">
      <alignment vertical="center"/>
    </xf>
    <xf numFmtId="49" fontId="20" fillId="6" borderId="42" xfId="0" applyNumberFormat="1" applyFont="1" applyFill="1" applyBorder="1" applyAlignment="1" applyProtection="1">
      <alignment vertical="center"/>
    </xf>
    <xf numFmtId="49" fontId="20" fillId="6" borderId="45" xfId="0" applyNumberFormat="1" applyFont="1" applyFill="1" applyBorder="1" applyAlignment="1" applyProtection="1">
      <alignment vertical="center"/>
    </xf>
    <xf numFmtId="49" fontId="13" fillId="0" borderId="28" xfId="0" applyNumberFormat="1" applyFont="1" applyBorder="1" applyAlignment="1" applyProtection="1">
      <alignment horizontal="left" vertical="center" wrapText="1" indent="1" shrinkToFit="1"/>
      <protection locked="0"/>
    </xf>
    <xf numFmtId="49" fontId="13" fillId="0" borderId="7" xfId="0" applyNumberFormat="1" applyFont="1" applyBorder="1" applyAlignment="1" applyProtection="1">
      <alignment horizontal="left" vertical="center" wrapText="1" indent="1" shrinkToFit="1"/>
      <protection locked="0"/>
    </xf>
    <xf numFmtId="49" fontId="13" fillId="0" borderId="35" xfId="0" applyNumberFormat="1" applyFont="1" applyBorder="1" applyAlignment="1" applyProtection="1">
      <alignment horizontal="left" vertical="center" wrapText="1" indent="1" shrinkToFit="1"/>
      <protection locked="0"/>
    </xf>
    <xf numFmtId="49" fontId="13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3" fillId="6" borderId="19" xfId="0" applyNumberFormat="1" applyFont="1" applyFill="1" applyBorder="1" applyAlignment="1" applyProtection="1">
      <alignment horizontal="left" vertical="center" wrapText="1" indent="1"/>
      <protection locked="0"/>
    </xf>
    <xf numFmtId="49" fontId="23" fillId="3" borderId="61" xfId="0" applyNumberFormat="1" applyFont="1" applyFill="1" applyBorder="1" applyAlignment="1" applyProtection="1">
      <alignment horizontal="center" vertical="center" wrapText="1"/>
    </xf>
    <xf numFmtId="49" fontId="23" fillId="3" borderId="62" xfId="0" applyNumberFormat="1" applyFont="1" applyFill="1" applyBorder="1" applyAlignment="1" applyProtection="1">
      <alignment horizontal="center" vertical="center" wrapText="1"/>
    </xf>
    <xf numFmtId="49" fontId="23" fillId="3" borderId="63" xfId="0" applyNumberFormat="1" applyFont="1" applyFill="1" applyBorder="1" applyAlignment="1" applyProtection="1">
      <alignment horizontal="center" vertical="center" wrapText="1"/>
    </xf>
    <xf numFmtId="49" fontId="13" fillId="6" borderId="64" xfId="0" applyNumberFormat="1" applyFont="1" applyFill="1" applyBorder="1" applyAlignment="1" applyProtection="1">
      <alignment horizontal="left" vertical="center" wrapText="1" indent="1"/>
      <protection locked="0"/>
    </xf>
    <xf numFmtId="49" fontId="13" fillId="6" borderId="65" xfId="0" applyNumberFormat="1" applyFont="1" applyFill="1" applyBorder="1" applyAlignment="1" applyProtection="1">
      <alignment horizontal="left" vertical="center" wrapText="1" indent="1"/>
      <protection locked="0"/>
    </xf>
    <xf numFmtId="49" fontId="13" fillId="6" borderId="66" xfId="0" applyNumberFormat="1" applyFont="1" applyFill="1" applyBorder="1" applyAlignment="1" applyProtection="1">
      <alignment horizontal="left" vertical="center" wrapText="1" indent="1"/>
      <protection locked="0"/>
    </xf>
    <xf numFmtId="49" fontId="20" fillId="0" borderId="7" xfId="0" applyNumberFormat="1" applyFont="1" applyBorder="1" applyAlignment="1" applyProtection="1">
      <alignment horizontal="center" vertical="center"/>
    </xf>
    <xf numFmtId="49" fontId="13" fillId="0" borderId="5" xfId="0" applyNumberFormat="1" applyFont="1" applyBorder="1" applyAlignment="1" applyProtection="1">
      <alignment horizontal="center" vertical="center" shrinkToFit="1"/>
    </xf>
    <xf numFmtId="49" fontId="6" fillId="0" borderId="17" xfId="0" applyNumberFormat="1" applyFont="1" applyBorder="1" applyAlignment="1" applyProtection="1">
      <alignment vertical="center"/>
      <protection locked="0"/>
    </xf>
    <xf numFmtId="49" fontId="23" fillId="3" borderId="46" xfId="0" applyNumberFormat="1" applyFont="1" applyFill="1" applyBorder="1" applyAlignment="1" applyProtection="1">
      <alignment horizontal="center" vertical="center"/>
    </xf>
    <xf numFmtId="49" fontId="23" fillId="3" borderId="47" xfId="0" applyNumberFormat="1" applyFont="1" applyFill="1" applyBorder="1" applyAlignment="1" applyProtection="1">
      <alignment horizontal="center" vertical="center"/>
    </xf>
    <xf numFmtId="49" fontId="23" fillId="3" borderId="48" xfId="0" applyNumberFormat="1" applyFont="1" applyFill="1" applyBorder="1" applyAlignment="1" applyProtection="1">
      <alignment horizontal="center" vertical="center"/>
    </xf>
    <xf numFmtId="49" fontId="17" fillId="6" borderId="44" xfId="0" applyNumberFormat="1" applyFont="1" applyFill="1" applyBorder="1" applyAlignment="1" applyProtection="1"/>
    <xf numFmtId="49" fontId="17" fillId="6" borderId="42" xfId="0" applyNumberFormat="1" applyFont="1" applyFill="1" applyBorder="1" applyAlignment="1" applyProtection="1"/>
    <xf numFmtId="49" fontId="17" fillId="6" borderId="45" xfId="0" applyNumberFormat="1" applyFont="1" applyFill="1" applyBorder="1" applyAlignment="1" applyProtection="1"/>
    <xf numFmtId="49" fontId="23" fillId="3" borderId="36" xfId="0" applyNumberFormat="1" applyFont="1" applyFill="1" applyBorder="1" applyAlignment="1" applyProtection="1">
      <alignment horizontal="center" vertical="center"/>
    </xf>
    <xf numFmtId="49" fontId="23" fillId="3" borderId="37" xfId="0" applyNumberFormat="1" applyFont="1" applyFill="1" applyBorder="1" applyAlignment="1" applyProtection="1">
      <alignment horizontal="center" vertical="center"/>
    </xf>
    <xf numFmtId="49" fontId="23" fillId="3" borderId="38" xfId="0" applyNumberFormat="1" applyFont="1" applyFill="1" applyBorder="1" applyAlignment="1" applyProtection="1">
      <alignment horizontal="center" vertical="center"/>
    </xf>
    <xf numFmtId="0" fontId="30" fillId="9" borderId="52" xfId="0" applyNumberFormat="1" applyFont="1" applyFill="1" applyBorder="1" applyAlignment="1" applyProtection="1">
      <alignment horizontal="center" vertical="center"/>
    </xf>
    <xf numFmtId="49" fontId="24" fillId="2" borderId="22" xfId="0" applyNumberFormat="1" applyFont="1" applyFill="1" applyBorder="1" applyAlignment="1" applyProtection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/>
    </xf>
    <xf numFmtId="49" fontId="24" fillId="2" borderId="23" xfId="0" applyNumberFormat="1" applyFont="1" applyFill="1" applyBorder="1" applyAlignment="1" applyProtection="1">
      <alignment horizontal="center" vertical="center"/>
    </xf>
    <xf numFmtId="0" fontId="30" fillId="9" borderId="51" xfId="0" applyNumberFormat="1" applyFont="1" applyFill="1" applyBorder="1" applyAlignment="1" applyProtection="1">
      <alignment horizontal="center" vertical="center"/>
    </xf>
    <xf numFmtId="49" fontId="31" fillId="6" borderId="50" xfId="0" applyNumberFormat="1" applyFont="1" applyFill="1" applyBorder="1" applyAlignment="1" applyProtection="1">
      <alignment vertical="center"/>
    </xf>
    <xf numFmtId="49" fontId="31" fillId="6" borderId="53" xfId="0" applyNumberFormat="1" applyFont="1" applyFill="1" applyBorder="1" applyAlignment="1" applyProtection="1">
      <alignment vertical="center"/>
    </xf>
    <xf numFmtId="49" fontId="14" fillId="0" borderId="2" xfId="0" applyNumberFormat="1" applyFont="1" applyBorder="1" applyAlignment="1" applyProtection="1">
      <alignment vertical="top"/>
    </xf>
    <xf numFmtId="49" fontId="22" fillId="3" borderId="9" xfId="0" applyNumberFormat="1" applyFont="1" applyFill="1" applyBorder="1" applyAlignment="1" applyProtection="1">
      <alignment horizontal="right" vertical="center"/>
    </xf>
    <xf numFmtId="49" fontId="22" fillId="3" borderId="2" xfId="0" applyNumberFormat="1" applyFont="1" applyFill="1" applyBorder="1" applyAlignment="1" applyProtection="1">
      <alignment horizontal="right" vertical="center"/>
    </xf>
    <xf numFmtId="49" fontId="22" fillId="3" borderId="55" xfId="0" applyNumberFormat="1" applyFont="1" applyFill="1" applyBorder="1" applyAlignment="1" applyProtection="1">
      <alignment horizontal="right" vertical="center"/>
    </xf>
    <xf numFmtId="49" fontId="19" fillId="0" borderId="37" xfId="0" applyNumberFormat="1" applyFont="1" applyBorder="1" applyAlignment="1" applyProtection="1">
      <alignment vertical="center"/>
    </xf>
    <xf numFmtId="49" fontId="6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>
      <alignment horizontal="center" shrinkToFit="1"/>
      <protection locked="0"/>
    </xf>
    <xf numFmtId="49" fontId="19" fillId="0" borderId="9" xfId="0" applyNumberFormat="1" applyFont="1" applyBorder="1" applyAlignment="1" applyProtection="1">
      <alignment horizontal="center" vertical="center" wrapText="1"/>
    </xf>
    <xf numFmtId="49" fontId="19" fillId="0" borderId="2" xfId="0" applyNumberFormat="1" applyFont="1" applyBorder="1" applyAlignment="1" applyProtection="1">
      <alignment horizontal="center" vertical="center" wrapText="1"/>
    </xf>
    <xf numFmtId="0" fontId="4" fillId="0" borderId="0" xfId="0" applyNumberFormat="1" applyFont="1" applyBorder="1" applyAlignment="1" applyProtection="1">
      <alignment horizontal="center" vertical="center" shrinkToFit="1"/>
      <protection locked="0"/>
    </xf>
    <xf numFmtId="49" fontId="17" fillId="0" borderId="9" xfId="0" applyNumberFormat="1" applyFont="1" applyBorder="1" applyAlignment="1" applyProtection="1">
      <alignment vertical="center" wrapText="1"/>
    </xf>
    <xf numFmtId="49" fontId="17" fillId="0" borderId="2" xfId="0" applyNumberFormat="1" applyFont="1" applyBorder="1" applyAlignment="1" applyProtection="1">
      <alignment vertical="center" wrapText="1"/>
    </xf>
    <xf numFmtId="49" fontId="23" fillId="2" borderId="9" xfId="0" applyNumberFormat="1" applyFont="1" applyFill="1" applyBorder="1" applyAlignment="1" applyProtection="1">
      <alignment horizontal="center" vertical="center" shrinkToFit="1"/>
    </xf>
    <xf numFmtId="49" fontId="23" fillId="2" borderId="2" xfId="0" applyNumberFormat="1" applyFont="1" applyFill="1" applyBorder="1" applyAlignment="1" applyProtection="1">
      <alignment horizontal="center" vertical="center" shrinkToFit="1"/>
    </xf>
    <xf numFmtId="49" fontId="23" fillId="2" borderId="21" xfId="0" applyNumberFormat="1" applyFont="1" applyFill="1" applyBorder="1" applyAlignment="1" applyProtection="1">
      <alignment horizontal="center" vertical="center" shrinkToFit="1"/>
    </xf>
    <xf numFmtId="49" fontId="23" fillId="2" borderId="17" xfId="0" applyNumberFormat="1" applyFont="1" applyFill="1" applyBorder="1" applyAlignment="1" applyProtection="1">
      <alignment horizontal="center" vertical="center" shrinkToFit="1"/>
    </xf>
    <xf numFmtId="49" fontId="20" fillId="0" borderId="2" xfId="0" applyNumberFormat="1" applyFont="1" applyFill="1" applyBorder="1" applyAlignment="1" applyProtection="1">
      <alignment horizontal="left" vertical="center"/>
    </xf>
    <xf numFmtId="49" fontId="6" fillId="0" borderId="2" xfId="0" applyNumberFormat="1" applyFont="1" applyBorder="1" applyAlignment="1" applyProtection="1">
      <alignment horizontal="left" vertical="center"/>
    </xf>
    <xf numFmtId="49" fontId="6" fillId="0" borderId="1" xfId="0" applyNumberFormat="1" applyFont="1" applyBorder="1" applyAlignment="1" applyProtection="1">
      <alignment horizontal="left" vertical="center"/>
    </xf>
    <xf numFmtId="0" fontId="16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16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16" fillId="0" borderId="17" xfId="0" applyNumberFormat="1" applyFont="1" applyBorder="1" applyAlignment="1" applyProtection="1">
      <alignment horizontal="center" vertical="center" wrapText="1" shrinkToFit="1"/>
      <protection locked="0"/>
    </xf>
    <xf numFmtId="0" fontId="16" fillId="0" borderId="18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2" xfId="0" applyNumberFormat="1" applyFont="1" applyBorder="1" applyAlignment="1" applyProtection="1">
      <alignment horizontal="center" vertical="center" shrinkToFit="1"/>
      <protection locked="0"/>
    </xf>
    <xf numFmtId="0" fontId="1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23" fillId="2" borderId="2" xfId="0" applyNumberFormat="1" applyFont="1" applyFill="1" applyBorder="1" applyAlignment="1" applyProtection="1">
      <alignment horizontal="center" vertical="center"/>
    </xf>
    <xf numFmtId="49" fontId="23" fillId="2" borderId="17" xfId="0" applyNumberFormat="1" applyFont="1" applyFill="1" applyBorder="1" applyAlignment="1" applyProtection="1">
      <alignment horizontal="center" vertical="center"/>
    </xf>
    <xf numFmtId="49" fontId="22" fillId="2" borderId="9" xfId="0" applyNumberFormat="1" applyFont="1" applyFill="1" applyBorder="1" applyAlignment="1" applyProtection="1">
      <alignment horizontal="center" vertical="center" wrapText="1"/>
    </xf>
    <xf numFmtId="49" fontId="22" fillId="2" borderId="1" xfId="0" applyNumberFormat="1" applyFont="1" applyFill="1" applyBorder="1" applyAlignment="1" applyProtection="1">
      <alignment horizontal="center" vertical="center" wrapText="1"/>
    </xf>
    <xf numFmtId="49" fontId="22" fillId="2" borderId="13" xfId="0" applyNumberFormat="1" applyFont="1" applyFill="1" applyBorder="1" applyAlignment="1" applyProtection="1">
      <alignment horizontal="center" vertical="center" wrapText="1"/>
    </xf>
    <xf numFmtId="49" fontId="22" fillId="2" borderId="11" xfId="0" applyNumberFormat="1" applyFont="1" applyFill="1" applyBorder="1" applyAlignment="1" applyProtection="1">
      <alignment horizontal="center" vertical="center" wrapText="1"/>
    </xf>
    <xf numFmtId="49" fontId="19" fillId="0" borderId="0" xfId="0" applyNumberFormat="1" applyFont="1" applyBorder="1" applyAlignment="1" applyProtection="1">
      <alignment horizontal="center" vertical="center" wrapText="1"/>
    </xf>
    <xf numFmtId="0" fontId="13" fillId="0" borderId="5" xfId="0" applyNumberFormat="1" applyFont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Border="1" applyAlignment="1" applyProtection="1">
      <alignment vertical="center"/>
    </xf>
    <xf numFmtId="49" fontId="6" fillId="0" borderId="5" xfId="0" applyNumberFormat="1" applyFont="1" applyBorder="1" applyAlignment="1" applyProtection="1">
      <alignment vertical="center" shrinkToFit="1"/>
    </xf>
    <xf numFmtId="49" fontId="6" fillId="0" borderId="16" xfId="0" applyNumberFormat="1" applyFont="1" applyBorder="1" applyAlignment="1" applyProtection="1">
      <alignment vertical="center" shrinkToFit="1"/>
    </xf>
    <xf numFmtId="49" fontId="6" fillId="0" borderId="16" xfId="0" applyNumberFormat="1" applyFont="1" applyBorder="1" applyAlignment="1" applyProtection="1">
      <alignment vertical="center"/>
    </xf>
    <xf numFmtId="49" fontId="23" fillId="3" borderId="21" xfId="0" applyNumberFormat="1" applyFont="1" applyFill="1" applyBorder="1" applyAlignment="1" applyProtection="1">
      <alignment horizontal="center" vertical="center" shrinkToFit="1"/>
    </xf>
    <xf numFmtId="49" fontId="23" fillId="3" borderId="17" xfId="0" applyNumberFormat="1" applyFont="1" applyFill="1" applyBorder="1" applyAlignment="1" applyProtection="1">
      <alignment horizontal="center" vertical="center" shrinkToFit="1"/>
    </xf>
    <xf numFmtId="49" fontId="23" fillId="3" borderId="24" xfId="0" applyNumberFormat="1" applyFont="1" applyFill="1" applyBorder="1" applyAlignment="1" applyProtection="1">
      <alignment horizontal="center" vertical="center" shrinkToFit="1"/>
    </xf>
    <xf numFmtId="177" fontId="15" fillId="0" borderId="0" xfId="0" applyNumberFormat="1" applyFont="1" applyAlignment="1" applyProtection="1">
      <alignment horizontal="center" vertical="center"/>
    </xf>
    <xf numFmtId="49" fontId="25" fillId="2" borderId="3" xfId="0" applyNumberFormat="1" applyFont="1" applyFill="1" applyBorder="1" applyAlignment="1" applyProtection="1">
      <alignment horizontal="center" vertical="center"/>
    </xf>
    <xf numFmtId="49" fontId="25" fillId="2" borderId="23" xfId="0" applyNumberFormat="1" applyFont="1" applyFill="1" applyBorder="1" applyAlignment="1" applyProtection="1">
      <alignment horizontal="center" vertical="center"/>
    </xf>
    <xf numFmtId="49" fontId="20" fillId="0" borderId="0" xfId="1" applyNumberFormat="1" applyFont="1" applyFill="1" applyBorder="1" applyAlignment="1" applyProtection="1">
      <alignment horizontal="left" vertical="center" wrapText="1"/>
    </xf>
    <xf numFmtId="49" fontId="13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31" fillId="6" borderId="54" xfId="0" applyNumberFormat="1" applyFont="1" applyFill="1" applyBorder="1" applyAlignment="1" applyProtection="1">
      <alignment vertical="center"/>
      <protection locked="0"/>
    </xf>
    <xf numFmtId="49" fontId="31" fillId="6" borderId="50" xfId="0" applyNumberFormat="1" applyFont="1" applyFill="1" applyBorder="1" applyAlignment="1" applyProtection="1">
      <alignment vertical="center"/>
      <protection locked="0"/>
    </xf>
    <xf numFmtId="49" fontId="14" fillId="0" borderId="2" xfId="0" applyNumberFormat="1" applyFont="1" applyBorder="1" applyAlignment="1" applyProtection="1"/>
    <xf numFmtId="49" fontId="14" fillId="0" borderId="0" xfId="0" applyNumberFormat="1" applyFont="1" applyBorder="1" applyAlignment="1" applyProtection="1"/>
    <xf numFmtId="49" fontId="6" fillId="0" borderId="14" xfId="0" applyNumberFormat="1" applyFont="1" applyBorder="1" applyAlignment="1" applyProtection="1">
      <alignment vertical="center"/>
    </xf>
    <xf numFmtId="0" fontId="13" fillId="0" borderId="5" xfId="0" applyNumberFormat="1" applyFont="1" applyBorder="1" applyAlignment="1" applyProtection="1">
      <alignment horizontal="right" vertical="center" shrinkToFit="1"/>
      <protection locked="0"/>
    </xf>
    <xf numFmtId="0" fontId="17" fillId="0" borderId="5" xfId="0" applyNumberFormat="1" applyFont="1" applyBorder="1" applyAlignment="1" applyProtection="1">
      <alignment horizontal="center" shrinkToFit="1"/>
    </xf>
    <xf numFmtId="49" fontId="23" fillId="3" borderId="15" xfId="0" applyNumberFormat="1" applyFont="1" applyFill="1" applyBorder="1" applyAlignment="1" applyProtection="1">
      <alignment horizontal="center" vertical="center" shrinkToFit="1"/>
    </xf>
    <xf numFmtId="49" fontId="23" fillId="3" borderId="16" xfId="0" applyNumberFormat="1" applyFont="1" applyFill="1" applyBorder="1" applyAlignment="1" applyProtection="1">
      <alignment horizontal="center" vertical="center" shrinkToFit="1"/>
    </xf>
    <xf numFmtId="49" fontId="23" fillId="3" borderId="33" xfId="0" applyNumberFormat="1" applyFont="1" applyFill="1" applyBorder="1" applyAlignment="1" applyProtection="1">
      <alignment horizontal="center" vertical="center" shrinkToFit="1"/>
    </xf>
  </cellXfs>
  <cellStyles count="3">
    <cellStyle name="標準" xfId="0" builtinId="0"/>
    <cellStyle name="標準 2" xfId="1"/>
    <cellStyle name="標準_セミナー計画H23書式_H23.1.26" xfId="2"/>
  </cellStyles>
  <dxfs count="0"/>
  <tableStyles count="0" defaultTableStyle="TableStyleMedium2" defaultPivotStyle="PivotStyleMedium9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64</xdr:row>
      <xdr:rowOff>37</xdr:rowOff>
    </xdr:from>
    <xdr:to>
      <xdr:col>42</xdr:col>
      <xdr:colOff>200024</xdr:colOff>
      <xdr:row>65</xdr:row>
      <xdr:rowOff>33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pSpPr/>
      </xdr:nvGrpSpPr>
      <xdr:grpSpPr>
        <a:xfrm>
          <a:off x="289672" y="18041508"/>
          <a:ext cx="11676528" cy="481849"/>
          <a:chOff x="-921386" y="11619650"/>
          <a:chExt cx="11665398" cy="327997"/>
        </a:xfrm>
      </xdr:grpSpPr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GrpSpPr/>
        </xdr:nvGrpSpPr>
        <xdr:grpSpPr>
          <a:xfrm>
            <a:off x="1034045" y="11619654"/>
            <a:ext cx="9709967" cy="327981"/>
            <a:chOff x="-163380" y="11619654"/>
            <a:chExt cx="9709967" cy="327981"/>
          </a:xfrm>
        </xdr:grpSpPr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 txBox="1"/>
          </xdr:nvSpPr>
          <xdr:spPr>
            <a:xfrm>
              <a:off x="-163380" y="11619655"/>
              <a:ext cx="1879638" cy="327980"/>
            </a:xfrm>
            <a:prstGeom prst="rect">
              <a:avLst/>
            </a:prstGeom>
            <a:noFill/>
            <a:ln w="1905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kumimoji="1" lang="ja-JP" altLang="en-US" sz="1100">
                  <a:latin typeface="Meiryo UI" panose="020B0604030504040204" pitchFamily="50" charset="-128"/>
                  <a:ea typeface="Meiryo UI" panose="020B0604030504040204" pitchFamily="50" charset="-128"/>
                </a:rPr>
                <a:t>申込書受理：</a:t>
              </a:r>
            </a:p>
          </xdr:txBody>
        </xdr:sp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SpPr txBox="1"/>
          </xdr:nvSpPr>
          <xdr:spPr>
            <a:xfrm>
              <a:off x="1801381" y="11619655"/>
              <a:ext cx="1865393" cy="327980"/>
            </a:xfrm>
            <a:prstGeom prst="rect">
              <a:avLst/>
            </a:prstGeom>
            <a:noFill/>
            <a:ln w="1905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kumimoji="1" lang="ja-JP" altLang="en-US" sz="1100">
                  <a:latin typeface="Meiryo UI" panose="020B0604030504040204" pitchFamily="50" charset="-128"/>
                  <a:ea typeface="Meiryo UI" panose="020B0604030504040204" pitchFamily="50" charset="-128"/>
                </a:rPr>
                <a:t>確認書作成：</a:t>
              </a:r>
            </a:p>
          </xdr:txBody>
        </xdr:sp>
        <xdr:sp macro="" textlink="">
          <xdr:nvSpPr>
            <xdr:cNvPr id="17" name="テキスト ボックス 16">
              <a:extLst>
                <a:ext uri="{FF2B5EF4-FFF2-40B4-BE49-F238E27FC236}">
                  <a16:creationId xmlns:a16="http://schemas.microsoft.com/office/drawing/2014/main" id="{00000000-0008-0000-0200-000020000000}"/>
                </a:ext>
              </a:extLst>
            </xdr:cNvPr>
            <xdr:cNvSpPr txBox="1"/>
          </xdr:nvSpPr>
          <xdr:spPr>
            <a:xfrm>
              <a:off x="3747297" y="11619654"/>
              <a:ext cx="1879414" cy="327969"/>
            </a:xfrm>
            <a:prstGeom prst="rect">
              <a:avLst/>
            </a:prstGeom>
            <a:noFill/>
            <a:ln w="1905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kumimoji="1" lang="ja-JP" altLang="en-US" sz="1100">
                  <a:latin typeface="Meiryo UI" panose="020B0604030504040204" pitchFamily="50" charset="-128"/>
                  <a:ea typeface="Meiryo UI" panose="020B0604030504040204" pitchFamily="50" charset="-128"/>
                </a:rPr>
                <a:t>確認書ＦＡＸ：</a:t>
              </a:r>
            </a:p>
          </xdr:txBody>
        </xdr:sp>
        <xdr:sp macro="" textlink="">
          <xdr:nvSpPr>
            <xdr:cNvPr id="18" name="テキスト ボックス 17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 txBox="1"/>
          </xdr:nvSpPr>
          <xdr:spPr>
            <a:xfrm>
              <a:off x="5712061" y="11619654"/>
              <a:ext cx="1855743" cy="327969"/>
            </a:xfrm>
            <a:prstGeom prst="rect">
              <a:avLst/>
            </a:prstGeom>
            <a:noFill/>
            <a:ln w="1905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kumimoji="1" lang="ja-JP" altLang="en-US" sz="1100">
                  <a:latin typeface="Meiryo UI" panose="020B0604030504040204" pitchFamily="50" charset="-128"/>
                  <a:ea typeface="Meiryo UI" panose="020B0604030504040204" pitchFamily="50" charset="-128"/>
                </a:rPr>
                <a:t>予定表入力：</a:t>
              </a:r>
            </a:p>
          </xdr:txBody>
        </xdr:sp>
        <xdr:sp macro="" textlink="">
          <xdr:nvSpPr>
            <xdr:cNvPr id="19" name="テキスト ボックス 18">
              <a:extLst>
                <a:ext uri="{FF2B5EF4-FFF2-40B4-BE49-F238E27FC236}">
                  <a16:creationId xmlns:a16="http://schemas.microsoft.com/office/drawing/2014/main" id="{00000000-0008-0000-0200-000022000000}"/>
                </a:ext>
              </a:extLst>
            </xdr:cNvPr>
            <xdr:cNvSpPr txBox="1"/>
          </xdr:nvSpPr>
          <xdr:spPr>
            <a:xfrm>
              <a:off x="7676822" y="11619654"/>
              <a:ext cx="1869765" cy="327969"/>
            </a:xfrm>
            <a:prstGeom prst="rect">
              <a:avLst/>
            </a:prstGeom>
            <a:noFill/>
            <a:ln w="1905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kumimoji="1" lang="ja-JP" altLang="en-US" sz="1100">
                  <a:latin typeface="Meiryo UI" panose="020B0604030504040204" pitchFamily="50" charset="-128"/>
                  <a:ea typeface="Meiryo UI" panose="020B0604030504040204" pitchFamily="50" charset="-128"/>
                </a:rPr>
                <a:t>システム入力：</a:t>
              </a:r>
            </a:p>
          </xdr:txBody>
        </xdr:sp>
      </xdr:grp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 txBox="1"/>
        </xdr:nvSpPr>
        <xdr:spPr>
          <a:xfrm>
            <a:off x="-921386" y="11619650"/>
            <a:ext cx="1875133" cy="327997"/>
          </a:xfrm>
          <a:prstGeom prst="rect">
            <a:avLst/>
          </a:prstGeom>
          <a:noFill/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受付番号：</a:t>
            </a:r>
            <a:endParaRPr lang="ja-JP" altLang="ja-JP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1</xdr:col>
      <xdr:colOff>33617</xdr:colOff>
      <xdr:row>58</xdr:row>
      <xdr:rowOff>56032</xdr:rowOff>
    </xdr:from>
    <xdr:to>
      <xdr:col>42</xdr:col>
      <xdr:colOff>201705</xdr:colOff>
      <xdr:row>62</xdr:row>
      <xdr:rowOff>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313764" y="16954503"/>
          <a:ext cx="11654117" cy="806822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（お問い合わせ及び受講申込先）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ポリテクセンター福井　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訓練課　能力開発セミナー担当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〒９１５－０８５３　　福井県越前市行松町２５－１０　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　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ＴＥＬ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０７７８－２３－１０１１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ＦＡＸ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０７７８－２３－１０１３</a:t>
          </a: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Ｅ</a:t>
          </a:r>
          <a:r>
            <a:rPr kumimoji="1" lang="en-US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</a:t>
          </a: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ｍａｉｌ</a:t>
          </a:r>
          <a:r>
            <a:rPr kumimoji="1"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ｆｕｋｕｉ－</a:t>
          </a:r>
          <a:r>
            <a:rPr kumimoji="1" lang="ja-JP" altLang="en-US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ｐｏｌｙ</a:t>
          </a:r>
          <a:r>
            <a:rPr kumimoji="1" lang="ja-JP" altLang="ja-JP" sz="11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０３＠ｊｅｅｄ．ｇｏ．ｊｐ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　　　　　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100852</xdr:colOff>
      <xdr:row>0</xdr:row>
      <xdr:rowOff>156882</xdr:rowOff>
    </xdr:from>
    <xdr:to>
      <xdr:col>34</xdr:col>
      <xdr:colOff>156882</xdr:colOff>
      <xdr:row>5</xdr:row>
      <xdr:rowOff>28574</xdr:rowOff>
    </xdr:to>
    <xdr:sp macro="" textlink="">
      <xdr:nvSpPr>
        <xdr:cNvPr id="2" name="テキスト ボックス 1"/>
        <xdr:cNvSpPr txBox="1"/>
      </xdr:nvSpPr>
      <xdr:spPr>
        <a:xfrm>
          <a:off x="2622176" y="156882"/>
          <a:ext cx="7059706" cy="936251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ctr"/>
        <a:lstStyle/>
        <a:p>
          <a:pPr algn="ctr"/>
          <a:r>
            <a:rPr kumimoji="1" lang="ja-JP" altLang="en-US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能力開発セミナー受講申込書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ＦＡＸ（ </a:t>
          </a:r>
          <a:r>
            <a:rPr kumimoji="1" lang="ja-JP" altLang="ja-JP" sz="1100" b="1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０７７８－２３－１０１３</a:t>
          </a:r>
          <a:r>
            <a:rPr kumimoji="1" lang="ja-JP" altLang="en-US" sz="1100" b="1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）</a:t>
          </a:r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または Ｅ </a:t>
          </a:r>
          <a:r>
            <a:rPr kumimoji="1" lang="en-US" altLang="ja-JP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-</a:t>
          </a:r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ｍａｉｌ 若しくは 郵送 でお申し込みください。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40</xdr:row>
          <xdr:rowOff>57150</xdr:rowOff>
        </xdr:from>
        <xdr:to>
          <xdr:col>15</xdr:col>
          <xdr:colOff>0</xdr:colOff>
          <xdr:row>40</xdr:row>
          <xdr:rowOff>333375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41</xdr:row>
          <xdr:rowOff>57150</xdr:rowOff>
        </xdr:from>
        <xdr:to>
          <xdr:col>15</xdr:col>
          <xdr:colOff>0</xdr:colOff>
          <xdr:row>41</xdr:row>
          <xdr:rowOff>466725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43</xdr:row>
          <xdr:rowOff>57150</xdr:rowOff>
        </xdr:from>
        <xdr:to>
          <xdr:col>7</xdr:col>
          <xdr:colOff>0</xdr:colOff>
          <xdr:row>43</xdr:row>
          <xdr:rowOff>361950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43</xdr:row>
          <xdr:rowOff>57150</xdr:rowOff>
        </xdr:from>
        <xdr:to>
          <xdr:col>10</xdr:col>
          <xdr:colOff>247650</xdr:colOff>
          <xdr:row>43</xdr:row>
          <xdr:rowOff>361950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43</xdr:row>
          <xdr:rowOff>57150</xdr:rowOff>
        </xdr:from>
        <xdr:to>
          <xdr:col>14</xdr:col>
          <xdr:colOff>0</xdr:colOff>
          <xdr:row>43</xdr:row>
          <xdr:rowOff>361950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44</xdr:row>
          <xdr:rowOff>47625</xdr:rowOff>
        </xdr:from>
        <xdr:to>
          <xdr:col>6</xdr:col>
          <xdr:colOff>247650</xdr:colOff>
          <xdr:row>44</xdr:row>
          <xdr:rowOff>342900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44</xdr:row>
          <xdr:rowOff>47625</xdr:rowOff>
        </xdr:from>
        <xdr:to>
          <xdr:col>9</xdr:col>
          <xdr:colOff>247650</xdr:colOff>
          <xdr:row>44</xdr:row>
          <xdr:rowOff>342900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12</xdr:row>
          <xdr:rowOff>57150</xdr:rowOff>
        </xdr:from>
        <xdr:to>
          <xdr:col>27</xdr:col>
          <xdr:colOff>257175</xdr:colOff>
          <xdr:row>12</xdr:row>
          <xdr:rowOff>304800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0</xdr:colOff>
      <xdr:row>42</xdr:row>
      <xdr:rowOff>56031</xdr:rowOff>
    </xdr:from>
    <xdr:to>
      <xdr:col>6</xdr:col>
      <xdr:colOff>0</xdr:colOff>
      <xdr:row>42</xdr:row>
      <xdr:rowOff>421871</xdr:rowOff>
    </xdr:to>
    <xdr:sp macro="" textlink="">
      <xdr:nvSpPr>
        <xdr:cNvPr id="3" name="テキスト ボックス 2"/>
        <xdr:cNvSpPr txBox="1"/>
      </xdr:nvSpPr>
      <xdr:spPr>
        <a:xfrm>
          <a:off x="1120588" y="13256560"/>
          <a:ext cx="560294" cy="365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西暦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8</xdr:col>
      <xdr:colOff>179295</xdr:colOff>
      <xdr:row>5</xdr:row>
      <xdr:rowOff>0</xdr:rowOff>
    </xdr:to>
    <xdr:sp macro="" textlink="">
      <xdr:nvSpPr>
        <xdr:cNvPr id="5" name="角丸四角形 4"/>
        <xdr:cNvSpPr/>
      </xdr:nvSpPr>
      <xdr:spPr>
        <a:xfrm>
          <a:off x="280147" y="201706"/>
          <a:ext cx="2140324" cy="862853"/>
        </a:xfrm>
        <a:prstGeom prst="roundRect">
          <a:avLst/>
        </a:prstGeom>
        <a:noFill/>
        <a:ln w="25400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15</xdr:row>
          <xdr:rowOff>47625</xdr:rowOff>
        </xdr:from>
        <xdr:to>
          <xdr:col>25</xdr:col>
          <xdr:colOff>38100</xdr:colOff>
          <xdr:row>15</xdr:row>
          <xdr:rowOff>238125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15</xdr:row>
          <xdr:rowOff>47625</xdr:rowOff>
        </xdr:from>
        <xdr:to>
          <xdr:col>22</xdr:col>
          <xdr:colOff>38100</xdr:colOff>
          <xdr:row>15</xdr:row>
          <xdr:rowOff>238125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42</xdr:col>
      <xdr:colOff>275723</xdr:colOff>
      <xdr:row>10</xdr:row>
      <xdr:rowOff>0</xdr:rowOff>
    </xdr:from>
    <xdr:to>
      <xdr:col>42</xdr:col>
      <xdr:colOff>275723</xdr:colOff>
      <xdr:row>16</xdr:row>
      <xdr:rowOff>0</xdr:rowOff>
    </xdr:to>
    <xdr:cxnSp macro="">
      <xdr:nvCxnSpPr>
        <xdr:cNvPr id="8" name="直線コネクタ 7"/>
        <xdr:cNvCxnSpPr/>
      </xdr:nvCxnSpPr>
      <xdr:spPr>
        <a:xfrm>
          <a:off x="11856118" y="2185737"/>
          <a:ext cx="0" cy="180473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40</xdr:row>
          <xdr:rowOff>57150</xdr:rowOff>
        </xdr:from>
        <xdr:to>
          <xdr:col>29</xdr:col>
          <xdr:colOff>0</xdr:colOff>
          <xdr:row>40</xdr:row>
          <xdr:rowOff>333375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41</xdr:row>
          <xdr:rowOff>57150</xdr:rowOff>
        </xdr:from>
        <xdr:to>
          <xdr:col>29</xdr:col>
          <xdr:colOff>0</xdr:colOff>
          <xdr:row>41</xdr:row>
          <xdr:rowOff>466725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43</xdr:row>
          <xdr:rowOff>57150</xdr:rowOff>
        </xdr:from>
        <xdr:to>
          <xdr:col>21</xdr:col>
          <xdr:colOff>0</xdr:colOff>
          <xdr:row>43</xdr:row>
          <xdr:rowOff>361950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43</xdr:row>
          <xdr:rowOff>57150</xdr:rowOff>
        </xdr:from>
        <xdr:to>
          <xdr:col>24</xdr:col>
          <xdr:colOff>247650</xdr:colOff>
          <xdr:row>43</xdr:row>
          <xdr:rowOff>361950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43</xdr:row>
          <xdr:rowOff>57150</xdr:rowOff>
        </xdr:from>
        <xdr:to>
          <xdr:col>28</xdr:col>
          <xdr:colOff>0</xdr:colOff>
          <xdr:row>43</xdr:row>
          <xdr:rowOff>361950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0</xdr:colOff>
      <xdr:row>42</xdr:row>
      <xdr:rowOff>56031</xdr:rowOff>
    </xdr:from>
    <xdr:to>
      <xdr:col>20</xdr:col>
      <xdr:colOff>0</xdr:colOff>
      <xdr:row>42</xdr:row>
      <xdr:rowOff>421871</xdr:rowOff>
    </xdr:to>
    <xdr:sp macro="" textlink="">
      <xdr:nvSpPr>
        <xdr:cNvPr id="74" name="テキスト ボックス 73"/>
        <xdr:cNvSpPr txBox="1"/>
      </xdr:nvSpPr>
      <xdr:spPr>
        <a:xfrm>
          <a:off x="5042647" y="13256560"/>
          <a:ext cx="560294" cy="365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西暦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76200</xdr:colOff>
          <xdr:row>40</xdr:row>
          <xdr:rowOff>57150</xdr:rowOff>
        </xdr:from>
        <xdr:to>
          <xdr:col>43</xdr:col>
          <xdr:colOff>0</xdr:colOff>
          <xdr:row>40</xdr:row>
          <xdr:rowOff>333375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76200</xdr:colOff>
          <xdr:row>41</xdr:row>
          <xdr:rowOff>57150</xdr:rowOff>
        </xdr:from>
        <xdr:to>
          <xdr:col>43</xdr:col>
          <xdr:colOff>0</xdr:colOff>
          <xdr:row>41</xdr:row>
          <xdr:rowOff>466725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43</xdr:row>
          <xdr:rowOff>57150</xdr:rowOff>
        </xdr:from>
        <xdr:to>
          <xdr:col>35</xdr:col>
          <xdr:colOff>0</xdr:colOff>
          <xdr:row>43</xdr:row>
          <xdr:rowOff>361950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43</xdr:row>
          <xdr:rowOff>57150</xdr:rowOff>
        </xdr:from>
        <xdr:to>
          <xdr:col>38</xdr:col>
          <xdr:colOff>247650</xdr:colOff>
          <xdr:row>43</xdr:row>
          <xdr:rowOff>361950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85725</xdr:colOff>
          <xdr:row>43</xdr:row>
          <xdr:rowOff>57150</xdr:rowOff>
        </xdr:from>
        <xdr:to>
          <xdr:col>42</xdr:col>
          <xdr:colOff>0</xdr:colOff>
          <xdr:row>43</xdr:row>
          <xdr:rowOff>361950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0</xdr:colOff>
      <xdr:row>42</xdr:row>
      <xdr:rowOff>56031</xdr:rowOff>
    </xdr:from>
    <xdr:to>
      <xdr:col>34</xdr:col>
      <xdr:colOff>0</xdr:colOff>
      <xdr:row>42</xdr:row>
      <xdr:rowOff>421871</xdr:rowOff>
    </xdr:to>
    <xdr:sp macro="" textlink="">
      <xdr:nvSpPr>
        <xdr:cNvPr id="80" name="テキスト ボックス 79"/>
        <xdr:cNvSpPr txBox="1"/>
      </xdr:nvSpPr>
      <xdr:spPr>
        <a:xfrm>
          <a:off x="8964706" y="13256560"/>
          <a:ext cx="560294" cy="365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西暦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44</xdr:row>
          <xdr:rowOff>47625</xdr:rowOff>
        </xdr:from>
        <xdr:to>
          <xdr:col>20</xdr:col>
          <xdr:colOff>247650</xdr:colOff>
          <xdr:row>44</xdr:row>
          <xdr:rowOff>342900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44</xdr:row>
          <xdr:rowOff>47625</xdr:rowOff>
        </xdr:from>
        <xdr:to>
          <xdr:col>23</xdr:col>
          <xdr:colOff>247650</xdr:colOff>
          <xdr:row>44</xdr:row>
          <xdr:rowOff>342900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44</xdr:row>
          <xdr:rowOff>47625</xdr:rowOff>
        </xdr:from>
        <xdr:to>
          <xdr:col>34</xdr:col>
          <xdr:colOff>247650</xdr:colOff>
          <xdr:row>44</xdr:row>
          <xdr:rowOff>342900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44</xdr:row>
          <xdr:rowOff>47625</xdr:rowOff>
        </xdr:from>
        <xdr:to>
          <xdr:col>37</xdr:col>
          <xdr:colOff>247650</xdr:colOff>
          <xdr:row>44</xdr:row>
          <xdr:rowOff>342900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13</xdr:row>
          <xdr:rowOff>38100</xdr:rowOff>
        </xdr:from>
        <xdr:to>
          <xdr:col>17</xdr:col>
          <xdr:colOff>38100</xdr:colOff>
          <xdr:row>13</xdr:row>
          <xdr:rowOff>200025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13</xdr:row>
          <xdr:rowOff>57150</xdr:rowOff>
        </xdr:from>
        <xdr:to>
          <xdr:col>29</xdr:col>
          <xdr:colOff>47625</xdr:colOff>
          <xdr:row>13</xdr:row>
          <xdr:rowOff>180975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13</xdr:row>
          <xdr:rowOff>38100</xdr:rowOff>
        </xdr:from>
        <xdr:to>
          <xdr:col>35</xdr:col>
          <xdr:colOff>171450</xdr:colOff>
          <xdr:row>13</xdr:row>
          <xdr:rowOff>200025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14</xdr:row>
          <xdr:rowOff>38100</xdr:rowOff>
        </xdr:from>
        <xdr:to>
          <xdr:col>17</xdr:col>
          <xdr:colOff>28575</xdr:colOff>
          <xdr:row>14</xdr:row>
          <xdr:rowOff>200025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14</xdr:row>
          <xdr:rowOff>19050</xdr:rowOff>
        </xdr:from>
        <xdr:to>
          <xdr:col>28</xdr:col>
          <xdr:colOff>142875</xdr:colOff>
          <xdr:row>14</xdr:row>
          <xdr:rowOff>200025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13</xdr:row>
          <xdr:rowOff>38100</xdr:rowOff>
        </xdr:from>
        <xdr:to>
          <xdr:col>23</xdr:col>
          <xdr:colOff>28575</xdr:colOff>
          <xdr:row>13</xdr:row>
          <xdr:rowOff>200025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14</xdr:row>
          <xdr:rowOff>38100</xdr:rowOff>
        </xdr:from>
        <xdr:to>
          <xdr:col>23</xdr:col>
          <xdr:colOff>28575</xdr:colOff>
          <xdr:row>14</xdr:row>
          <xdr:rowOff>200025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0</xdr:colOff>
      <xdr:row>5</xdr:row>
      <xdr:rowOff>0</xdr:rowOff>
    </xdr:from>
    <xdr:to>
      <xdr:col>34</xdr:col>
      <xdr:colOff>22413</xdr:colOff>
      <xdr:row>5</xdr:row>
      <xdr:rowOff>45719</xdr:rowOff>
    </xdr:to>
    <xdr:sp macro="" textlink="$AS$6">
      <xdr:nvSpPr>
        <xdr:cNvPr id="65" name="テキスト ボックス 64"/>
        <xdr:cNvSpPr txBox="1"/>
      </xdr:nvSpPr>
      <xdr:spPr>
        <a:xfrm>
          <a:off x="2801471" y="1064559"/>
          <a:ext cx="6745942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/>
        <a:lstStyle/>
        <a:p>
          <a:pPr algn="ctr"/>
          <a:fld id="{66354F48-3549-48A9-BF53-91A9E50D927B}" type="TxLink">
            <a:rPr kumimoji="1" lang="en-US" altLang="en-US" sz="3600" b="1" i="0" u="none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pPr algn="ctr"/>
            <a:t> </a:t>
          </a:fld>
          <a:endParaRPr kumimoji="1" lang="ja-JP" altLang="en-US" sz="3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35</xdr:col>
      <xdr:colOff>56028</xdr:colOff>
      <xdr:row>1</xdr:row>
      <xdr:rowOff>0</xdr:rowOff>
    </xdr:from>
    <xdr:to>
      <xdr:col>42</xdr:col>
      <xdr:colOff>179294</xdr:colOff>
      <xdr:row>5</xdr:row>
      <xdr:rowOff>0</xdr:rowOff>
    </xdr:to>
    <xdr:sp macro="" textlink="">
      <xdr:nvSpPr>
        <xdr:cNvPr id="67" name="角丸四角形 66"/>
        <xdr:cNvSpPr/>
      </xdr:nvSpPr>
      <xdr:spPr>
        <a:xfrm>
          <a:off x="9861175" y="201706"/>
          <a:ext cx="2084295" cy="862853"/>
        </a:xfrm>
        <a:prstGeom prst="roundRect">
          <a:avLst/>
        </a:prstGeom>
        <a:noFill/>
        <a:ln w="25400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ホームページ </a:t>
          </a: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 訓練分野別コース詳細 ） </a:t>
          </a: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からのお申込み専用</a:t>
          </a:r>
        </a:p>
      </xdr:txBody>
    </xdr:sp>
    <xdr:clientData/>
  </xdr:twoCellAnchor>
  <xdr:twoCellAnchor>
    <xdr:from>
      <xdr:col>7</xdr:col>
      <xdr:colOff>271444</xdr:colOff>
      <xdr:row>21</xdr:row>
      <xdr:rowOff>9525</xdr:rowOff>
    </xdr:from>
    <xdr:to>
      <xdr:col>7</xdr:col>
      <xdr:colOff>271444</xdr:colOff>
      <xdr:row>22</xdr:row>
      <xdr:rowOff>0</xdr:rowOff>
    </xdr:to>
    <xdr:cxnSp macro="">
      <xdr:nvCxnSpPr>
        <xdr:cNvPr id="108" name="直線コネクタ 107"/>
        <xdr:cNvCxnSpPr/>
      </xdr:nvCxnSpPr>
      <xdr:spPr>
        <a:xfrm>
          <a:off x="2205019" y="5753100"/>
          <a:ext cx="0" cy="962025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286</xdr:colOff>
      <xdr:row>21</xdr:row>
      <xdr:rowOff>9525</xdr:rowOff>
    </xdr:from>
    <xdr:to>
      <xdr:col>10</xdr:col>
      <xdr:colOff>286</xdr:colOff>
      <xdr:row>22</xdr:row>
      <xdr:rowOff>0</xdr:rowOff>
    </xdr:to>
    <xdr:cxnSp macro="">
      <xdr:nvCxnSpPr>
        <xdr:cNvPr id="110" name="直線コネクタ 109"/>
        <xdr:cNvCxnSpPr/>
      </xdr:nvCxnSpPr>
      <xdr:spPr>
        <a:xfrm>
          <a:off x="2762536" y="5753100"/>
          <a:ext cx="0" cy="962025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275492</xdr:colOff>
      <xdr:row>21</xdr:row>
      <xdr:rowOff>9525</xdr:rowOff>
    </xdr:from>
    <xdr:to>
      <xdr:col>11</xdr:col>
      <xdr:colOff>275492</xdr:colOff>
      <xdr:row>22</xdr:row>
      <xdr:rowOff>0</xdr:rowOff>
    </xdr:to>
    <xdr:cxnSp macro="">
      <xdr:nvCxnSpPr>
        <xdr:cNvPr id="112" name="直線コネクタ 111"/>
        <xdr:cNvCxnSpPr/>
      </xdr:nvCxnSpPr>
      <xdr:spPr>
        <a:xfrm>
          <a:off x="3313967" y="5753100"/>
          <a:ext cx="0" cy="962025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266892</xdr:colOff>
      <xdr:row>21</xdr:row>
      <xdr:rowOff>9525</xdr:rowOff>
    </xdr:from>
    <xdr:to>
      <xdr:col>13</xdr:col>
      <xdr:colOff>266892</xdr:colOff>
      <xdr:row>22</xdr:row>
      <xdr:rowOff>0</xdr:rowOff>
    </xdr:to>
    <xdr:cxnSp macro="">
      <xdr:nvCxnSpPr>
        <xdr:cNvPr id="114" name="直線コネクタ 113"/>
        <xdr:cNvCxnSpPr/>
      </xdr:nvCxnSpPr>
      <xdr:spPr>
        <a:xfrm>
          <a:off x="3857817" y="5753100"/>
          <a:ext cx="0" cy="962025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269110</xdr:colOff>
      <xdr:row>21</xdr:row>
      <xdr:rowOff>9525</xdr:rowOff>
    </xdr:from>
    <xdr:to>
      <xdr:col>15</xdr:col>
      <xdr:colOff>269110</xdr:colOff>
      <xdr:row>22</xdr:row>
      <xdr:rowOff>0</xdr:rowOff>
    </xdr:to>
    <xdr:cxnSp macro="">
      <xdr:nvCxnSpPr>
        <xdr:cNvPr id="116" name="直線コネクタ 115"/>
        <xdr:cNvCxnSpPr/>
      </xdr:nvCxnSpPr>
      <xdr:spPr>
        <a:xfrm>
          <a:off x="4412485" y="5753100"/>
          <a:ext cx="0" cy="962025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271847</xdr:colOff>
      <xdr:row>21</xdr:row>
      <xdr:rowOff>9525</xdr:rowOff>
    </xdr:from>
    <xdr:to>
      <xdr:col>17</xdr:col>
      <xdr:colOff>271847</xdr:colOff>
      <xdr:row>22</xdr:row>
      <xdr:rowOff>0</xdr:rowOff>
    </xdr:to>
    <xdr:cxnSp macro="">
      <xdr:nvCxnSpPr>
        <xdr:cNvPr id="118" name="直線コネクタ 117"/>
        <xdr:cNvCxnSpPr/>
      </xdr:nvCxnSpPr>
      <xdr:spPr>
        <a:xfrm>
          <a:off x="4967672" y="5753100"/>
          <a:ext cx="0" cy="962025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14269</xdr:colOff>
      <xdr:row>21</xdr:row>
      <xdr:rowOff>9525</xdr:rowOff>
    </xdr:from>
    <xdr:to>
      <xdr:col>20</xdr:col>
      <xdr:colOff>14269</xdr:colOff>
      <xdr:row>22</xdr:row>
      <xdr:rowOff>0</xdr:rowOff>
    </xdr:to>
    <xdr:cxnSp macro="">
      <xdr:nvCxnSpPr>
        <xdr:cNvPr id="128" name="直線コネクタ 127"/>
        <xdr:cNvCxnSpPr/>
      </xdr:nvCxnSpPr>
      <xdr:spPr>
        <a:xfrm>
          <a:off x="5538769" y="5753100"/>
          <a:ext cx="0" cy="962025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19336</xdr:colOff>
      <xdr:row>21</xdr:row>
      <xdr:rowOff>9525</xdr:rowOff>
    </xdr:from>
    <xdr:to>
      <xdr:col>22</xdr:col>
      <xdr:colOff>19336</xdr:colOff>
      <xdr:row>22</xdr:row>
      <xdr:rowOff>0</xdr:rowOff>
    </xdr:to>
    <xdr:cxnSp macro="">
      <xdr:nvCxnSpPr>
        <xdr:cNvPr id="129" name="直線コネクタ 128"/>
        <xdr:cNvCxnSpPr/>
      </xdr:nvCxnSpPr>
      <xdr:spPr>
        <a:xfrm>
          <a:off x="6096286" y="5753100"/>
          <a:ext cx="0" cy="962025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18317</xdr:colOff>
      <xdr:row>21</xdr:row>
      <xdr:rowOff>9525</xdr:rowOff>
    </xdr:from>
    <xdr:to>
      <xdr:col>24</xdr:col>
      <xdr:colOff>18317</xdr:colOff>
      <xdr:row>22</xdr:row>
      <xdr:rowOff>0</xdr:rowOff>
    </xdr:to>
    <xdr:cxnSp macro="">
      <xdr:nvCxnSpPr>
        <xdr:cNvPr id="130" name="直線コネクタ 129"/>
        <xdr:cNvCxnSpPr/>
      </xdr:nvCxnSpPr>
      <xdr:spPr>
        <a:xfrm>
          <a:off x="6647717" y="5753100"/>
          <a:ext cx="0" cy="962025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9717</xdr:colOff>
      <xdr:row>21</xdr:row>
      <xdr:rowOff>9525</xdr:rowOff>
    </xdr:from>
    <xdr:to>
      <xdr:col>26</xdr:col>
      <xdr:colOff>9717</xdr:colOff>
      <xdr:row>22</xdr:row>
      <xdr:rowOff>0</xdr:rowOff>
    </xdr:to>
    <xdr:cxnSp macro="">
      <xdr:nvCxnSpPr>
        <xdr:cNvPr id="131" name="直線コネクタ 130"/>
        <xdr:cNvCxnSpPr/>
      </xdr:nvCxnSpPr>
      <xdr:spPr>
        <a:xfrm>
          <a:off x="7191567" y="5753100"/>
          <a:ext cx="0" cy="962025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11935</xdr:colOff>
      <xdr:row>21</xdr:row>
      <xdr:rowOff>9525</xdr:rowOff>
    </xdr:from>
    <xdr:to>
      <xdr:col>28</xdr:col>
      <xdr:colOff>11935</xdr:colOff>
      <xdr:row>22</xdr:row>
      <xdr:rowOff>0</xdr:rowOff>
    </xdr:to>
    <xdr:cxnSp macro="">
      <xdr:nvCxnSpPr>
        <xdr:cNvPr id="132" name="直線コネクタ 131"/>
        <xdr:cNvCxnSpPr/>
      </xdr:nvCxnSpPr>
      <xdr:spPr>
        <a:xfrm>
          <a:off x="7746235" y="5753100"/>
          <a:ext cx="0" cy="962025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5147</xdr:colOff>
      <xdr:row>21</xdr:row>
      <xdr:rowOff>9525</xdr:rowOff>
    </xdr:from>
    <xdr:to>
      <xdr:col>30</xdr:col>
      <xdr:colOff>5147</xdr:colOff>
      <xdr:row>22</xdr:row>
      <xdr:rowOff>0</xdr:rowOff>
    </xdr:to>
    <xdr:cxnSp macro="">
      <xdr:nvCxnSpPr>
        <xdr:cNvPr id="133" name="直線コネクタ 132"/>
        <xdr:cNvCxnSpPr/>
      </xdr:nvCxnSpPr>
      <xdr:spPr>
        <a:xfrm>
          <a:off x="8291897" y="5753100"/>
          <a:ext cx="0" cy="962025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21</xdr:row>
          <xdr:rowOff>142875</xdr:rowOff>
        </xdr:from>
        <xdr:to>
          <xdr:col>34</xdr:col>
          <xdr:colOff>209550</xdr:colOff>
          <xdr:row>21</xdr:row>
          <xdr:rowOff>476250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21</xdr:row>
          <xdr:rowOff>142875</xdr:rowOff>
        </xdr:from>
        <xdr:to>
          <xdr:col>39</xdr:col>
          <xdr:colOff>19050</xdr:colOff>
          <xdr:row>21</xdr:row>
          <xdr:rowOff>457200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21</xdr:row>
          <xdr:rowOff>142875</xdr:rowOff>
        </xdr:from>
        <xdr:to>
          <xdr:col>42</xdr:col>
          <xdr:colOff>104775</xdr:colOff>
          <xdr:row>21</xdr:row>
          <xdr:rowOff>476250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</xdr:row>
          <xdr:rowOff>9525</xdr:rowOff>
        </xdr:from>
        <xdr:to>
          <xdr:col>16</xdr:col>
          <xdr:colOff>228600</xdr:colOff>
          <xdr:row>19</xdr:row>
          <xdr:rowOff>9525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9525</xdr:rowOff>
        </xdr:from>
        <xdr:to>
          <xdr:col>28</xdr:col>
          <xdr:colOff>238125</xdr:colOff>
          <xdr:row>19</xdr:row>
          <xdr:rowOff>9525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</xdr:row>
          <xdr:rowOff>9525</xdr:rowOff>
        </xdr:from>
        <xdr:to>
          <xdr:col>16</xdr:col>
          <xdr:colOff>228600</xdr:colOff>
          <xdr:row>19</xdr:row>
          <xdr:rowOff>9525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9525</xdr:rowOff>
        </xdr:from>
        <xdr:to>
          <xdr:col>28</xdr:col>
          <xdr:colOff>238125</xdr:colOff>
          <xdr:row>19</xdr:row>
          <xdr:rowOff>9525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28575</xdr:rowOff>
        </xdr:from>
        <xdr:to>
          <xdr:col>10</xdr:col>
          <xdr:colOff>0</xdr:colOff>
          <xdr:row>26</xdr:row>
          <xdr:rowOff>333375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28575</xdr:rowOff>
        </xdr:from>
        <xdr:to>
          <xdr:col>15</xdr:col>
          <xdr:colOff>0</xdr:colOff>
          <xdr:row>26</xdr:row>
          <xdr:rowOff>333375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26</xdr:row>
          <xdr:rowOff>28575</xdr:rowOff>
        </xdr:from>
        <xdr:to>
          <xdr:col>20</xdr:col>
          <xdr:colOff>0</xdr:colOff>
          <xdr:row>26</xdr:row>
          <xdr:rowOff>333375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26</xdr:row>
          <xdr:rowOff>28575</xdr:rowOff>
        </xdr:from>
        <xdr:to>
          <xdr:col>26</xdr:col>
          <xdr:colOff>0</xdr:colOff>
          <xdr:row>26</xdr:row>
          <xdr:rowOff>333375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26</xdr:row>
          <xdr:rowOff>28575</xdr:rowOff>
        </xdr:from>
        <xdr:to>
          <xdr:col>32</xdr:col>
          <xdr:colOff>0</xdr:colOff>
          <xdr:row>26</xdr:row>
          <xdr:rowOff>333375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26</xdr:row>
          <xdr:rowOff>28575</xdr:rowOff>
        </xdr:from>
        <xdr:to>
          <xdr:col>38</xdr:col>
          <xdr:colOff>0</xdr:colOff>
          <xdr:row>26</xdr:row>
          <xdr:rowOff>333375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24</xdr:row>
          <xdr:rowOff>571500</xdr:rowOff>
        </xdr:from>
        <xdr:to>
          <xdr:col>15</xdr:col>
          <xdr:colOff>0</xdr:colOff>
          <xdr:row>26</xdr:row>
          <xdr:rowOff>9525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571500</xdr:rowOff>
        </xdr:from>
        <xdr:to>
          <xdr:col>10</xdr:col>
          <xdr:colOff>0</xdr:colOff>
          <xdr:row>26</xdr:row>
          <xdr:rowOff>9525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24</xdr:row>
          <xdr:rowOff>571500</xdr:rowOff>
        </xdr:from>
        <xdr:to>
          <xdr:col>20</xdr:col>
          <xdr:colOff>0</xdr:colOff>
          <xdr:row>26</xdr:row>
          <xdr:rowOff>9525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24</xdr:row>
          <xdr:rowOff>571500</xdr:rowOff>
        </xdr:from>
        <xdr:to>
          <xdr:col>32</xdr:col>
          <xdr:colOff>0</xdr:colOff>
          <xdr:row>26</xdr:row>
          <xdr:rowOff>9525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276225</xdr:colOff>
          <xdr:row>24</xdr:row>
          <xdr:rowOff>571500</xdr:rowOff>
        </xdr:from>
        <xdr:to>
          <xdr:col>26</xdr:col>
          <xdr:colOff>0</xdr:colOff>
          <xdr:row>26</xdr:row>
          <xdr:rowOff>9525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W66"/>
  <sheetViews>
    <sheetView showGridLines="0" tabSelected="1" view="pageBreakPreview" zoomScale="85" zoomScaleNormal="85" zoomScaleSheetLayoutView="85" workbookViewId="0">
      <selection activeCell="AG8" sqref="AG8:AI8"/>
    </sheetView>
  </sheetViews>
  <sheetFormatPr defaultRowHeight="15.75" x14ac:dyDescent="0.25"/>
  <cols>
    <col min="1" max="43" width="3.625" style="4" customWidth="1"/>
    <col min="44" max="44" width="3.125" style="4" customWidth="1"/>
    <col min="45" max="45" width="15.125" style="4" hidden="1" customWidth="1"/>
    <col min="46" max="48" width="10" style="4" hidden="1" customWidth="1"/>
    <col min="49" max="49" width="11.625" style="4" hidden="1" customWidth="1"/>
    <col min="50" max="51" width="9" style="4" customWidth="1"/>
    <col min="52" max="16384" width="9" style="4"/>
  </cols>
  <sheetData>
    <row r="1" spans="2:49" x14ac:dyDescent="0.25">
      <c r="AR1" s="5"/>
      <c r="AS1" s="6" t="str">
        <f ca="1">MID(CELL("filename",$A$1),SEARCH("\[",CELL("filename"),1)+2,SEARCH(".xlsx",CELL("filename"),1)-SEARCH("\[",CELL("filename"),1)-2)</f>
        <v>R7_受講申込書（コース番号）</v>
      </c>
    </row>
    <row r="2" spans="2:49" ht="13.5" customHeight="1" x14ac:dyDescent="0.25">
      <c r="AS2" s="44">
        <f ca="1">SEARCH("（",AS1,1)+1</f>
        <v>10</v>
      </c>
      <c r="AT2" s="44">
        <f ca="1">AS2+6</f>
        <v>16</v>
      </c>
      <c r="AU2" s="44">
        <f ca="1">AT2+4</f>
        <v>20</v>
      </c>
      <c r="AV2" s="44">
        <f ca="1">AU2+4</f>
        <v>24</v>
      </c>
      <c r="AW2" s="44">
        <f ca="1">AV2+5</f>
        <v>29</v>
      </c>
    </row>
    <row r="3" spans="2:49" ht="19.5" customHeight="1" x14ac:dyDescent="0.25">
      <c r="B3" s="208">
        <v>45748</v>
      </c>
      <c r="C3" s="208"/>
      <c r="D3" s="208"/>
      <c r="E3" s="208"/>
      <c r="F3" s="208"/>
      <c r="G3" s="208"/>
      <c r="H3" s="208"/>
      <c r="I3" s="208"/>
      <c r="AS3" s="6" t="str">
        <f ca="1">IFERROR(IF(MID(AS1,AS2-1,2)="（7",MID($AS$1,AS2,5),""),"")</f>
        <v/>
      </c>
      <c r="AT3" s="6" t="str">
        <f ca="1">IFERROR(IF($AS$3="","",MID($AS$1,AT2,4)),"")</f>
        <v/>
      </c>
      <c r="AU3" s="6" t="str">
        <f t="shared" ref="AU3:AV3" ca="1" si="0">IFERROR(IF($AS$3="","",MID($AS$1,AU2,4)),"")</f>
        <v/>
      </c>
      <c r="AV3" s="6" t="str">
        <f t="shared" ca="1" si="0"/>
        <v/>
      </c>
      <c r="AW3" s="6" t="str">
        <f ca="1">IFERROR(IF($AS$3="","",MID($AS$1,AW2,SEARCH("）",AS1,AW2)-AW2)),"")</f>
        <v/>
      </c>
    </row>
    <row r="4" spans="2:49" ht="19.5" customHeight="1" x14ac:dyDescent="0.25">
      <c r="B4" s="208"/>
      <c r="C4" s="208"/>
      <c r="D4" s="208"/>
      <c r="E4" s="208"/>
      <c r="F4" s="208"/>
      <c r="G4" s="208"/>
      <c r="H4" s="208"/>
      <c r="I4" s="208"/>
      <c r="AS4" s="7" t="str">
        <f ca="1">E11&amp;""</f>
        <v/>
      </c>
      <c r="AT4" s="7" t="str">
        <f ca="1">IFERROR(LEFT(INDEX(コース一覧!$B:$B,MATCH($AS4,コース一覧!$H:$H,0),1),4),"")</f>
        <v/>
      </c>
      <c r="AU4" s="7" t="str">
        <f ca="1">IFERROR(RIGHT(INDEX(コース一覧!$B:$B,MATCH($AS4,コース一覧!$H:$H,0),1),4),"")</f>
        <v/>
      </c>
      <c r="AV4" s="7" t="str">
        <f ca="1">IFERROR(RIGHT(INDEX(コース一覧!$C:$C,MATCH($AS4,コース一覧!$H:$H,0),1),4),"")</f>
        <v/>
      </c>
      <c r="AW4" s="6" t="str">
        <f ca="1">IF($AS4="","",IFERROR(TEXT(INDEX(コース一覧!$I:$I,MATCH(LEFT($AS4,4),コース一覧!$A:$A,0),1),"mmdd"),""))</f>
        <v/>
      </c>
    </row>
    <row r="5" spans="2:49" x14ac:dyDescent="0.25">
      <c r="AS5" s="6"/>
      <c r="AT5" s="6" t="str">
        <f ca="1">IF(AND($AS$3=$AS$4,AT3&lt;&gt;""),AT3,AT4)</f>
        <v/>
      </c>
      <c r="AU5" s="6" t="str">
        <f ca="1">IF(AND($AS$3=$AS$4,AU3&lt;&gt;""),AU3,AU4)</f>
        <v/>
      </c>
      <c r="AV5" s="6" t="str">
        <f ca="1">IF(AND($AS$3=$AS$4,AV3&lt;&gt;""),AV3,AV4)</f>
        <v/>
      </c>
      <c r="AW5" s="6" t="str">
        <f ca="1">IF(AND($AS$3=$AS$4,AW3&lt;&gt;""),AW3,AW4)</f>
        <v/>
      </c>
    </row>
    <row r="6" spans="2:49" x14ac:dyDescent="0.25">
      <c r="AS6" s="45" t="str">
        <f ca="1">IF(ISERROR(AS1),"Ｆ９ キーを 押してください。","")</f>
        <v/>
      </c>
      <c r="AT6" s="6"/>
      <c r="AU6" s="8"/>
      <c r="AV6" s="8"/>
    </row>
    <row r="7" spans="2:49" ht="21" x14ac:dyDescent="0.3">
      <c r="B7" s="9" t="s">
        <v>1</v>
      </c>
      <c r="AH7" s="10"/>
      <c r="AI7" s="10"/>
      <c r="AJ7" s="10"/>
      <c r="AK7" s="10"/>
      <c r="AL7" s="10"/>
      <c r="AM7" s="10"/>
      <c r="AN7" s="10"/>
      <c r="AO7" s="10"/>
      <c r="AP7" s="10"/>
      <c r="AW7" s="6"/>
    </row>
    <row r="8" spans="2:49" ht="19.5" x14ac:dyDescent="0.3">
      <c r="AE8" s="172" t="s">
        <v>29</v>
      </c>
      <c r="AF8" s="172"/>
      <c r="AG8" s="173"/>
      <c r="AH8" s="173"/>
      <c r="AI8" s="173"/>
      <c r="AJ8" s="11" t="s">
        <v>26</v>
      </c>
      <c r="AK8" s="173"/>
      <c r="AL8" s="173"/>
      <c r="AM8" s="10" t="s">
        <v>27</v>
      </c>
      <c r="AN8" s="173"/>
      <c r="AO8" s="173"/>
      <c r="AP8" s="11" t="s">
        <v>28</v>
      </c>
      <c r="AQ8" s="11"/>
    </row>
    <row r="9" spans="2:49" s="12" customFormat="1" ht="26.25" customHeight="1" x14ac:dyDescent="0.3">
      <c r="E9" s="13" t="s">
        <v>63</v>
      </c>
      <c r="AR9" s="6"/>
      <c r="AS9" s="4"/>
      <c r="AT9" s="4"/>
      <c r="AU9" s="4"/>
      <c r="AV9" s="4"/>
      <c r="AW9" s="4"/>
    </row>
    <row r="10" spans="2:49" s="12" customFormat="1" ht="13.5" customHeight="1" thickBot="1" x14ac:dyDescent="0.35">
      <c r="AS10" s="4"/>
      <c r="AT10" s="4"/>
      <c r="AU10" s="4"/>
    </row>
    <row r="11" spans="2:49" ht="24.95" customHeight="1" x14ac:dyDescent="0.3">
      <c r="B11" s="179" t="s">
        <v>2</v>
      </c>
      <c r="C11" s="180"/>
      <c r="D11" s="180"/>
      <c r="E11" s="191" t="str">
        <f ca="1">AS3</f>
        <v/>
      </c>
      <c r="F11" s="191"/>
      <c r="G11" s="191"/>
      <c r="H11" s="191"/>
      <c r="I11" s="193" t="s">
        <v>3</v>
      </c>
      <c r="J11" s="193"/>
      <c r="K11" s="193"/>
      <c r="L11" s="186" t="str">
        <f ca="1">AW5</f>
        <v/>
      </c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7"/>
      <c r="AE11" s="195" t="s">
        <v>23</v>
      </c>
      <c r="AF11" s="196"/>
      <c r="AG11" s="174" t="s">
        <v>30</v>
      </c>
      <c r="AH11" s="175"/>
      <c r="AI11" s="190" t="str">
        <f ca="1">AT5</f>
        <v/>
      </c>
      <c r="AJ11" s="190"/>
      <c r="AK11" s="190"/>
      <c r="AL11" s="190"/>
      <c r="AM11" s="14" t="s">
        <v>26</v>
      </c>
      <c r="AN11" s="14"/>
      <c r="AO11" s="14"/>
      <c r="AP11" s="14"/>
      <c r="AQ11" s="15"/>
      <c r="AR11" s="12"/>
      <c r="AT11" s="12"/>
      <c r="AU11" s="12"/>
      <c r="AV11" s="12"/>
      <c r="AW11" s="12"/>
    </row>
    <row r="12" spans="2:49" ht="24.95" customHeight="1" thickBot="1" x14ac:dyDescent="0.3">
      <c r="B12" s="181"/>
      <c r="C12" s="182"/>
      <c r="D12" s="182"/>
      <c r="E12" s="192"/>
      <c r="F12" s="192"/>
      <c r="G12" s="192"/>
      <c r="H12" s="192"/>
      <c r="I12" s="194"/>
      <c r="J12" s="194"/>
      <c r="K12" s="194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9"/>
      <c r="AE12" s="197"/>
      <c r="AF12" s="198"/>
      <c r="AG12" s="16" t="s">
        <v>31</v>
      </c>
      <c r="AH12" s="176" t="str">
        <f ca="1">LEFT(AU5,2)</f>
        <v/>
      </c>
      <c r="AI12" s="176"/>
      <c r="AJ12" s="17" t="s">
        <v>27</v>
      </c>
      <c r="AK12" s="176" t="str">
        <f ca="1">RIGHT(AU5,2)</f>
        <v/>
      </c>
      <c r="AL12" s="176"/>
      <c r="AM12" s="17" t="s">
        <v>28</v>
      </c>
      <c r="AN12" s="199" t="s">
        <v>32</v>
      </c>
      <c r="AO12" s="199"/>
      <c r="AP12" s="17"/>
      <c r="AQ12" s="18"/>
      <c r="AW12" s="5"/>
    </row>
    <row r="13" spans="2:49" ht="30" customHeight="1" thickBot="1" x14ac:dyDescent="0.3">
      <c r="B13" s="177" t="s">
        <v>66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49"/>
      <c r="AA13" s="183" t="s">
        <v>175</v>
      </c>
      <c r="AB13" s="183"/>
      <c r="AC13" s="184"/>
      <c r="AD13" s="185"/>
      <c r="AE13" s="197"/>
      <c r="AF13" s="198"/>
      <c r="AG13" s="16"/>
      <c r="AH13" s="17"/>
      <c r="AI13" s="176" t="str">
        <f ca="1">LEFT(AV5,2)</f>
        <v/>
      </c>
      <c r="AJ13" s="176"/>
      <c r="AK13" s="17" t="s">
        <v>27</v>
      </c>
      <c r="AL13" s="176" t="str">
        <f ca="1">RIGHT(AV5,2)</f>
        <v/>
      </c>
      <c r="AM13" s="176"/>
      <c r="AN13" s="17" t="s">
        <v>28</v>
      </c>
      <c r="AO13" s="17"/>
      <c r="AP13" s="17"/>
      <c r="AQ13" s="18"/>
      <c r="AW13" s="5"/>
    </row>
    <row r="14" spans="2:49" ht="18.75" customHeight="1" x14ac:dyDescent="0.25">
      <c r="B14" s="20" t="s">
        <v>67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 t="s">
        <v>68</v>
      </c>
      <c r="Q14" s="21"/>
      <c r="R14" s="21"/>
      <c r="S14" s="50"/>
      <c r="T14" s="21"/>
      <c r="U14" s="21"/>
      <c r="V14" s="21" t="s">
        <v>64</v>
      </c>
      <c r="W14" s="21"/>
      <c r="X14" s="21"/>
      <c r="Y14" s="21"/>
      <c r="Z14" s="21"/>
      <c r="AA14" s="21"/>
      <c r="AB14" s="21" t="s">
        <v>69</v>
      </c>
      <c r="AC14" s="21"/>
      <c r="AD14" s="21"/>
      <c r="AE14" s="21"/>
      <c r="AF14" s="21"/>
      <c r="AG14" s="21"/>
      <c r="AH14" s="21"/>
      <c r="AI14" s="21" t="s">
        <v>70</v>
      </c>
      <c r="AJ14" s="21"/>
      <c r="AK14" s="21"/>
      <c r="AL14" s="21"/>
      <c r="AM14" s="21"/>
      <c r="AN14" s="21"/>
      <c r="AO14" s="21"/>
      <c r="AP14" s="21"/>
      <c r="AQ14" s="23"/>
      <c r="AS14" s="19"/>
      <c r="AW14" s="5"/>
    </row>
    <row r="15" spans="2:49" s="22" customFormat="1" ht="20.25" customHeight="1" thickBot="1" x14ac:dyDescent="0.3"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 t="s">
        <v>112</v>
      </c>
      <c r="Q15" s="26"/>
      <c r="R15" s="26"/>
      <c r="S15" s="26"/>
      <c r="T15" s="26"/>
      <c r="U15" s="26"/>
      <c r="V15" s="26" t="s">
        <v>71</v>
      </c>
      <c r="W15" s="26"/>
      <c r="X15" s="26"/>
      <c r="Y15" s="26"/>
      <c r="Z15" s="26"/>
      <c r="AA15" s="26"/>
      <c r="AB15" s="51" t="s">
        <v>72</v>
      </c>
      <c r="AC15" s="26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27" t="s">
        <v>24</v>
      </c>
      <c r="AS15" s="4"/>
      <c r="AT15" s="4"/>
      <c r="AU15" s="4"/>
      <c r="AV15" s="4"/>
      <c r="AW15" s="5"/>
    </row>
    <row r="16" spans="2:49" ht="23.25" customHeight="1" thickBot="1" x14ac:dyDescent="0.3">
      <c r="B16" s="25" t="s">
        <v>174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 t="s">
        <v>37</v>
      </c>
      <c r="V16" s="26"/>
      <c r="W16" s="26"/>
      <c r="X16" s="26" t="s">
        <v>38</v>
      </c>
      <c r="Y16" s="26"/>
      <c r="Z16" s="26"/>
      <c r="AA16" s="48" t="s">
        <v>65</v>
      </c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7"/>
      <c r="AT16" s="22"/>
      <c r="AU16" s="22"/>
      <c r="AV16" s="22"/>
      <c r="AW16" s="24"/>
    </row>
    <row r="17" spans="2:49" ht="16.5" thickBot="1" x14ac:dyDescent="0.3">
      <c r="AR17" s="28"/>
      <c r="AW17" s="5"/>
    </row>
    <row r="18" spans="2:49" ht="30" customHeight="1" thickBot="1" x14ac:dyDescent="0.3">
      <c r="B18" s="161" t="s">
        <v>155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3"/>
      <c r="AW18" s="29"/>
    </row>
    <row r="19" spans="2:49" ht="30" customHeight="1" thickBot="1" x14ac:dyDescent="0.3">
      <c r="B19" s="151" t="s">
        <v>154</v>
      </c>
      <c r="C19" s="152"/>
      <c r="D19" s="152"/>
      <c r="E19" s="152"/>
      <c r="F19" s="153"/>
      <c r="G19" s="65"/>
      <c r="H19" s="66"/>
      <c r="I19" s="66"/>
      <c r="J19" s="66" t="s">
        <v>152</v>
      </c>
      <c r="K19" s="66"/>
      <c r="L19" s="66"/>
      <c r="M19" s="66"/>
      <c r="N19" s="66"/>
      <c r="O19" s="66"/>
      <c r="P19" s="66"/>
      <c r="Q19" s="66"/>
      <c r="R19" s="65"/>
      <c r="S19" s="66"/>
      <c r="T19" s="66"/>
      <c r="U19" s="67"/>
      <c r="V19" s="66"/>
      <c r="W19" s="66"/>
      <c r="X19" s="66" t="s">
        <v>234</v>
      </c>
      <c r="Y19" s="66"/>
      <c r="Z19" s="66"/>
      <c r="AE19" s="66"/>
      <c r="AF19" s="66"/>
      <c r="AG19" s="66"/>
      <c r="AH19" s="66"/>
      <c r="AI19" s="66"/>
      <c r="AJ19" s="65"/>
      <c r="AK19" s="66"/>
      <c r="AL19" s="66"/>
      <c r="AM19" s="66"/>
      <c r="AN19" s="66"/>
      <c r="AO19" s="66"/>
      <c r="AP19" s="66"/>
      <c r="AQ19" s="68"/>
      <c r="AR19" s="28"/>
    </row>
    <row r="20" spans="2:49" s="28" customFormat="1" ht="18" customHeight="1" thickBot="1" x14ac:dyDescent="0.3">
      <c r="B20" s="167" t="s">
        <v>172</v>
      </c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</row>
    <row r="21" spans="2:49" ht="18.75" customHeight="1" x14ac:dyDescent="0.25">
      <c r="B21" s="168" t="s">
        <v>221</v>
      </c>
      <c r="C21" s="169"/>
      <c r="D21" s="169"/>
      <c r="E21" s="169"/>
      <c r="F21" s="170"/>
      <c r="G21" s="216"/>
      <c r="H21" s="217"/>
      <c r="I21" s="217"/>
      <c r="J21" s="217"/>
      <c r="K21" s="217"/>
      <c r="L21" s="217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6"/>
      <c r="AG21" s="154" t="s">
        <v>156</v>
      </c>
      <c r="AH21" s="155"/>
      <c r="AI21" s="155"/>
      <c r="AJ21" s="155"/>
      <c r="AK21" s="155"/>
      <c r="AL21" s="155"/>
      <c r="AM21" s="155"/>
      <c r="AN21" s="155"/>
      <c r="AO21" s="155"/>
      <c r="AP21" s="155"/>
      <c r="AQ21" s="156"/>
      <c r="AR21" s="28"/>
    </row>
    <row r="22" spans="2:49" ht="48.75" customHeight="1" x14ac:dyDescent="0.25">
      <c r="B22" s="157" t="s">
        <v>153</v>
      </c>
      <c r="C22" s="158"/>
      <c r="D22" s="158"/>
      <c r="E22" s="158"/>
      <c r="F22" s="159"/>
      <c r="G22" s="164" t="str">
        <f>MID($G$21,1,1)</f>
        <v/>
      </c>
      <c r="H22" s="160"/>
      <c r="I22" s="160" t="str">
        <f>MID($G$21,2,1)</f>
        <v/>
      </c>
      <c r="J22" s="160"/>
      <c r="K22" s="160" t="str">
        <f>MID($G$21,3,1)</f>
        <v/>
      </c>
      <c r="L22" s="160"/>
      <c r="M22" s="160" t="str">
        <f>MID($G$21,4,1)</f>
        <v/>
      </c>
      <c r="N22" s="160"/>
      <c r="O22" s="160" t="str">
        <f>MID($G$21,5,1)</f>
        <v/>
      </c>
      <c r="P22" s="160"/>
      <c r="Q22" s="160" t="str">
        <f>MID($G$21,6,1)</f>
        <v/>
      </c>
      <c r="R22" s="160"/>
      <c r="S22" s="160" t="str">
        <f>MID($G$21,7,1)</f>
        <v/>
      </c>
      <c r="T22" s="160"/>
      <c r="U22" s="160" t="str">
        <f>MID($G$21,8,1)</f>
        <v/>
      </c>
      <c r="V22" s="160"/>
      <c r="W22" s="160" t="str">
        <f>MID($G$21,9,1)</f>
        <v/>
      </c>
      <c r="X22" s="160"/>
      <c r="Y22" s="160" t="str">
        <f>MID($G$21,10,1)</f>
        <v/>
      </c>
      <c r="Z22" s="160"/>
      <c r="AA22" s="160" t="str">
        <f>MID($G$21,11,1)</f>
        <v/>
      </c>
      <c r="AB22" s="160"/>
      <c r="AC22" s="160" t="str">
        <f>MID($G$21,12,1)</f>
        <v/>
      </c>
      <c r="AD22" s="160"/>
      <c r="AE22" s="160" t="str">
        <f>MID($G$21,13,1)</f>
        <v/>
      </c>
      <c r="AF22" s="160"/>
      <c r="AG22" s="69"/>
      <c r="AH22" s="171" t="s">
        <v>157</v>
      </c>
      <c r="AI22" s="171"/>
      <c r="AJ22" s="71"/>
      <c r="AK22" s="71" t="s">
        <v>158</v>
      </c>
      <c r="AL22" s="71"/>
      <c r="AM22" s="71"/>
      <c r="AN22" s="71"/>
      <c r="AO22" s="71"/>
      <c r="AP22" s="71" t="s">
        <v>159</v>
      </c>
      <c r="AQ22" s="70"/>
    </row>
    <row r="23" spans="2:49" ht="15.75" customHeight="1" x14ac:dyDescent="0.25">
      <c r="B23" s="125" t="s">
        <v>222</v>
      </c>
      <c r="C23" s="126"/>
      <c r="D23" s="126"/>
      <c r="E23" s="126"/>
      <c r="F23" s="127"/>
      <c r="G23" s="131" t="s">
        <v>223</v>
      </c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3"/>
      <c r="Y23" s="134" t="s">
        <v>224</v>
      </c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6"/>
    </row>
    <row r="24" spans="2:49" ht="38.25" customHeight="1" x14ac:dyDescent="0.25">
      <c r="B24" s="128"/>
      <c r="C24" s="129"/>
      <c r="D24" s="129"/>
      <c r="E24" s="129"/>
      <c r="F24" s="130"/>
      <c r="G24" s="137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9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1"/>
    </row>
    <row r="25" spans="2:49" ht="45.75" customHeight="1" x14ac:dyDescent="0.25">
      <c r="B25" s="142" t="s">
        <v>225</v>
      </c>
      <c r="C25" s="143"/>
      <c r="D25" s="143"/>
      <c r="E25" s="143"/>
      <c r="F25" s="144"/>
      <c r="G25" s="145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7"/>
    </row>
    <row r="26" spans="2:49" s="22" customFormat="1" ht="30" customHeight="1" x14ac:dyDescent="0.25">
      <c r="B26" s="87" t="s">
        <v>160</v>
      </c>
      <c r="C26" s="88"/>
      <c r="D26" s="88"/>
      <c r="E26" s="88"/>
      <c r="F26" s="88"/>
      <c r="G26" s="73"/>
      <c r="H26" s="74"/>
      <c r="I26" s="108" t="s">
        <v>162</v>
      </c>
      <c r="J26" s="108"/>
      <c r="K26" s="74"/>
      <c r="L26" s="75"/>
      <c r="M26" s="76"/>
      <c r="N26" s="148" t="s">
        <v>161</v>
      </c>
      <c r="O26" s="148"/>
      <c r="P26" s="76"/>
      <c r="Q26" s="75"/>
      <c r="R26" s="76"/>
      <c r="S26" s="148" t="s">
        <v>164</v>
      </c>
      <c r="T26" s="148"/>
      <c r="U26" s="148"/>
      <c r="V26" s="76"/>
      <c r="W26" s="75"/>
      <c r="X26" s="76"/>
      <c r="Y26" s="148" t="s">
        <v>163</v>
      </c>
      <c r="Z26" s="148"/>
      <c r="AA26" s="148"/>
      <c r="AB26" s="76"/>
      <c r="AC26" s="75"/>
      <c r="AD26" s="76"/>
      <c r="AE26" s="108" t="s">
        <v>226</v>
      </c>
      <c r="AF26" s="108"/>
      <c r="AG26" s="108"/>
      <c r="AH26" s="77" t="s">
        <v>25</v>
      </c>
      <c r="AI26" s="149"/>
      <c r="AJ26" s="149"/>
      <c r="AK26" s="76" t="s">
        <v>24</v>
      </c>
      <c r="AL26" s="72"/>
      <c r="AM26" s="72"/>
      <c r="AN26" s="72"/>
      <c r="AO26" s="72"/>
      <c r="AP26" s="72"/>
      <c r="AQ26" s="78"/>
      <c r="AR26" s="4"/>
      <c r="AS26" s="4"/>
      <c r="AT26" s="4"/>
      <c r="AU26" s="4"/>
      <c r="AV26" s="4"/>
      <c r="AW26" s="4"/>
    </row>
    <row r="27" spans="2:49" ht="30" customHeight="1" x14ac:dyDescent="0.25">
      <c r="B27" s="87" t="s">
        <v>11</v>
      </c>
      <c r="C27" s="88"/>
      <c r="D27" s="88"/>
      <c r="E27" s="88"/>
      <c r="F27" s="88"/>
      <c r="G27" s="73"/>
      <c r="H27" s="79"/>
      <c r="I27" s="89" t="s">
        <v>12</v>
      </c>
      <c r="J27" s="89"/>
      <c r="K27" s="89"/>
      <c r="L27" s="80"/>
      <c r="M27" s="79"/>
      <c r="N27" s="89" t="s">
        <v>73</v>
      </c>
      <c r="O27" s="89"/>
      <c r="P27" s="89"/>
      <c r="Q27" s="80"/>
      <c r="R27" s="79"/>
      <c r="S27" s="89" t="s">
        <v>13</v>
      </c>
      <c r="T27" s="89"/>
      <c r="U27" s="89"/>
      <c r="V27" s="89"/>
      <c r="W27" s="80"/>
      <c r="X27" s="79"/>
      <c r="Y27" s="89" t="s">
        <v>14</v>
      </c>
      <c r="Z27" s="89"/>
      <c r="AA27" s="89"/>
      <c r="AB27" s="89"/>
      <c r="AC27" s="80"/>
      <c r="AD27" s="79"/>
      <c r="AE27" s="89" t="s">
        <v>15</v>
      </c>
      <c r="AF27" s="89"/>
      <c r="AG27" s="89"/>
      <c r="AH27" s="89"/>
      <c r="AI27" s="80"/>
      <c r="AJ27" s="79"/>
      <c r="AK27" s="108" t="s">
        <v>16</v>
      </c>
      <c r="AL27" s="108"/>
      <c r="AM27" s="108"/>
      <c r="AN27" s="79"/>
      <c r="AO27" s="79"/>
      <c r="AP27" s="79"/>
      <c r="AQ27" s="81"/>
      <c r="AR27" s="22"/>
      <c r="AV27" s="22"/>
      <c r="AW27" s="22"/>
    </row>
    <row r="28" spans="2:49" ht="15.75" customHeight="1" x14ac:dyDescent="0.25">
      <c r="B28" s="109" t="s">
        <v>227</v>
      </c>
      <c r="C28" s="110"/>
      <c r="D28" s="110"/>
      <c r="E28" s="110"/>
      <c r="F28" s="111"/>
      <c r="G28" s="113" t="s">
        <v>151</v>
      </c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5"/>
      <c r="Y28" s="99" t="s">
        <v>228</v>
      </c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7"/>
    </row>
    <row r="29" spans="2:49" ht="38.25" customHeight="1" x14ac:dyDescent="0.25">
      <c r="B29" s="87"/>
      <c r="C29" s="88"/>
      <c r="D29" s="88"/>
      <c r="E29" s="88"/>
      <c r="F29" s="112"/>
      <c r="G29" s="118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20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21"/>
    </row>
    <row r="30" spans="2:49" ht="16.5" customHeight="1" x14ac:dyDescent="0.25">
      <c r="B30" s="90" t="s">
        <v>229</v>
      </c>
      <c r="C30" s="91"/>
      <c r="D30" s="91"/>
      <c r="E30" s="91"/>
      <c r="F30" s="92"/>
      <c r="G30" s="82" t="s">
        <v>19</v>
      </c>
      <c r="H30" s="122"/>
      <c r="I30" s="122"/>
      <c r="J30" s="122"/>
      <c r="K30" s="82" t="s">
        <v>18</v>
      </c>
      <c r="L30" s="122"/>
      <c r="M30" s="122"/>
      <c r="N30" s="122"/>
      <c r="O30" s="122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4"/>
    </row>
    <row r="31" spans="2:49" ht="38.25" customHeight="1" x14ac:dyDescent="0.25">
      <c r="B31" s="90"/>
      <c r="C31" s="91"/>
      <c r="D31" s="91"/>
      <c r="E31" s="91"/>
      <c r="F31" s="92"/>
      <c r="G31" s="118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21"/>
    </row>
    <row r="32" spans="2:49" x14ac:dyDescent="0.25">
      <c r="B32" s="90" t="s">
        <v>230</v>
      </c>
      <c r="C32" s="91"/>
      <c r="D32" s="91"/>
      <c r="E32" s="91"/>
      <c r="F32" s="92"/>
      <c r="G32" s="96" t="s">
        <v>231</v>
      </c>
      <c r="H32" s="97"/>
      <c r="I32" s="97"/>
      <c r="J32" s="97"/>
      <c r="K32" s="97"/>
      <c r="L32" s="97"/>
      <c r="M32" s="97"/>
      <c r="N32" s="97"/>
      <c r="O32" s="98"/>
      <c r="P32" s="99" t="s">
        <v>232</v>
      </c>
      <c r="Q32" s="97"/>
      <c r="R32" s="97"/>
      <c r="S32" s="97"/>
      <c r="T32" s="97"/>
      <c r="U32" s="97"/>
      <c r="V32" s="97"/>
      <c r="W32" s="97"/>
      <c r="X32" s="98"/>
      <c r="Y32" s="99" t="s">
        <v>233</v>
      </c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100"/>
    </row>
    <row r="33" spans="2:44" ht="28.5" customHeight="1" thickBot="1" x14ac:dyDescent="0.3">
      <c r="B33" s="93"/>
      <c r="C33" s="94"/>
      <c r="D33" s="94"/>
      <c r="E33" s="94"/>
      <c r="F33" s="95"/>
      <c r="G33" s="101"/>
      <c r="H33" s="102"/>
      <c r="I33" s="102"/>
      <c r="J33" s="102"/>
      <c r="K33" s="102"/>
      <c r="L33" s="102"/>
      <c r="M33" s="102"/>
      <c r="N33" s="102"/>
      <c r="O33" s="103"/>
      <c r="P33" s="104"/>
      <c r="Q33" s="102"/>
      <c r="R33" s="102"/>
      <c r="S33" s="102"/>
      <c r="T33" s="102"/>
      <c r="U33" s="102"/>
      <c r="V33" s="102"/>
      <c r="W33" s="102"/>
      <c r="X33" s="103"/>
      <c r="Y33" s="105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7"/>
    </row>
    <row r="34" spans="2:44" s="28" customFormat="1" ht="18" customHeight="1" x14ac:dyDescent="0.25">
      <c r="B34" s="219" t="s">
        <v>173</v>
      </c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</row>
    <row r="35" spans="2:44" ht="15" customHeight="1" x14ac:dyDescent="0.25">
      <c r="B35" s="83"/>
      <c r="C35" s="83"/>
      <c r="D35" s="84" t="s">
        <v>262</v>
      </c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</row>
    <row r="36" spans="2:44" ht="15" customHeight="1" x14ac:dyDescent="0.25">
      <c r="B36" s="83"/>
      <c r="C36" s="83"/>
      <c r="D36" s="84" t="s">
        <v>263</v>
      </c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</row>
    <row r="37" spans="2:44" ht="15" customHeight="1" x14ac:dyDescent="0.25">
      <c r="B37" s="83"/>
      <c r="C37" s="83"/>
      <c r="D37" s="84" t="s">
        <v>264</v>
      </c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</row>
    <row r="38" spans="2:44" ht="15" customHeight="1" x14ac:dyDescent="0.25">
      <c r="B38" s="83"/>
      <c r="C38" s="83"/>
      <c r="D38" s="84" t="s">
        <v>265</v>
      </c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</row>
    <row r="39" spans="2:44" ht="11.25" customHeight="1" thickBot="1" x14ac:dyDescent="0.3">
      <c r="B39" s="32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4"/>
      <c r="AM39" s="34"/>
      <c r="AN39" s="34"/>
      <c r="AO39" s="34"/>
      <c r="AP39" s="34"/>
      <c r="AQ39" s="34"/>
    </row>
    <row r="40" spans="2:44" ht="30" customHeight="1" thickBot="1" x14ac:dyDescent="0.3">
      <c r="B40" s="161" t="s">
        <v>4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209"/>
      <c r="AQ40" s="210"/>
      <c r="AR40" s="28"/>
    </row>
    <row r="41" spans="2:44" ht="30" customHeight="1" x14ac:dyDescent="0.25">
      <c r="B41" s="109" t="s">
        <v>5</v>
      </c>
      <c r="C41" s="110"/>
      <c r="D41" s="111"/>
      <c r="E41" s="214" t="str">
        <f>PHONETIC(E42)</f>
        <v/>
      </c>
      <c r="F41" s="214"/>
      <c r="G41" s="214"/>
      <c r="H41" s="214"/>
      <c r="I41" s="214"/>
      <c r="J41" s="214"/>
      <c r="K41" s="214"/>
      <c r="L41" s="214"/>
      <c r="M41" s="215"/>
      <c r="N41" s="63"/>
      <c r="O41" s="62" t="s">
        <v>8</v>
      </c>
      <c r="P41" s="109" t="s">
        <v>5</v>
      </c>
      <c r="Q41" s="110"/>
      <c r="R41" s="111"/>
      <c r="S41" s="214" t="str">
        <f>PHONETIC(S42)</f>
        <v/>
      </c>
      <c r="T41" s="214"/>
      <c r="U41" s="214"/>
      <c r="V41" s="214"/>
      <c r="W41" s="214"/>
      <c r="X41" s="214"/>
      <c r="Y41" s="214"/>
      <c r="Z41" s="214"/>
      <c r="AA41" s="215"/>
      <c r="AB41" s="63"/>
      <c r="AC41" s="62" t="s">
        <v>8</v>
      </c>
      <c r="AD41" s="109" t="s">
        <v>5</v>
      </c>
      <c r="AE41" s="110"/>
      <c r="AF41" s="111"/>
      <c r="AG41" s="214" t="str">
        <f>PHONETIC(AG42)</f>
        <v/>
      </c>
      <c r="AH41" s="214"/>
      <c r="AI41" s="214"/>
      <c r="AJ41" s="214"/>
      <c r="AK41" s="214"/>
      <c r="AL41" s="214"/>
      <c r="AM41" s="214"/>
      <c r="AN41" s="214"/>
      <c r="AO41" s="215"/>
      <c r="AP41" s="63"/>
      <c r="AQ41" s="62" t="s">
        <v>8</v>
      </c>
    </row>
    <row r="42" spans="2:44" ht="45" customHeight="1" x14ac:dyDescent="0.25">
      <c r="B42" s="87" t="s">
        <v>6</v>
      </c>
      <c r="C42" s="88"/>
      <c r="D42" s="112"/>
      <c r="E42" s="212"/>
      <c r="F42" s="212"/>
      <c r="G42" s="212"/>
      <c r="H42" s="212"/>
      <c r="I42" s="212"/>
      <c r="J42" s="212"/>
      <c r="K42" s="212"/>
      <c r="L42" s="212"/>
      <c r="M42" s="213"/>
      <c r="N42" s="30"/>
      <c r="O42" s="31" t="s">
        <v>9</v>
      </c>
      <c r="P42" s="87" t="s">
        <v>6</v>
      </c>
      <c r="Q42" s="88"/>
      <c r="R42" s="112"/>
      <c r="S42" s="212"/>
      <c r="T42" s="212"/>
      <c r="U42" s="212"/>
      <c r="V42" s="212"/>
      <c r="W42" s="212"/>
      <c r="X42" s="212"/>
      <c r="Y42" s="212"/>
      <c r="Z42" s="212"/>
      <c r="AA42" s="213"/>
      <c r="AB42" s="30"/>
      <c r="AC42" s="31" t="s">
        <v>9</v>
      </c>
      <c r="AD42" s="87" t="s">
        <v>6</v>
      </c>
      <c r="AE42" s="88"/>
      <c r="AF42" s="112"/>
      <c r="AG42" s="212"/>
      <c r="AH42" s="212"/>
      <c r="AI42" s="212"/>
      <c r="AJ42" s="212"/>
      <c r="AK42" s="212"/>
      <c r="AL42" s="212"/>
      <c r="AM42" s="212"/>
      <c r="AN42" s="212"/>
      <c r="AO42" s="213"/>
      <c r="AP42" s="30"/>
      <c r="AQ42" s="31" t="s">
        <v>9</v>
      </c>
    </row>
    <row r="43" spans="2:44" ht="39.75" customHeight="1" x14ac:dyDescent="0.25">
      <c r="B43" s="87" t="s">
        <v>7</v>
      </c>
      <c r="C43" s="88"/>
      <c r="D43" s="112"/>
      <c r="E43" s="222" t="str">
        <f>IF(AND(G43&gt;0,J43&gt;0,M43&gt;0),TEXT(DATE(G43,J43,M43),"(ge)"),"")</f>
        <v/>
      </c>
      <c r="F43" s="222"/>
      <c r="G43" s="221"/>
      <c r="H43" s="221"/>
      <c r="I43" s="35" t="s">
        <v>26</v>
      </c>
      <c r="J43" s="200"/>
      <c r="K43" s="200"/>
      <c r="L43" s="35" t="s">
        <v>27</v>
      </c>
      <c r="M43" s="200"/>
      <c r="N43" s="200"/>
      <c r="O43" s="31" t="s">
        <v>28</v>
      </c>
      <c r="P43" s="87" t="s">
        <v>7</v>
      </c>
      <c r="Q43" s="88"/>
      <c r="R43" s="112"/>
      <c r="S43" s="222" t="str">
        <f>IF(AND(U43&gt;0,X43&gt;0,AA43&gt;0),TEXT(DATE(U43,X43,AA43),"(ge)"),"")</f>
        <v/>
      </c>
      <c r="T43" s="222"/>
      <c r="U43" s="221"/>
      <c r="V43" s="221"/>
      <c r="W43" s="35" t="s">
        <v>26</v>
      </c>
      <c r="X43" s="200"/>
      <c r="Y43" s="200"/>
      <c r="Z43" s="35" t="s">
        <v>27</v>
      </c>
      <c r="AA43" s="200"/>
      <c r="AB43" s="200"/>
      <c r="AC43" s="31" t="s">
        <v>28</v>
      </c>
      <c r="AD43" s="87" t="s">
        <v>7</v>
      </c>
      <c r="AE43" s="88"/>
      <c r="AF43" s="112"/>
      <c r="AG43" s="222" t="str">
        <f>IF(AND(AI43&gt;0,AL43&gt;0,AO43&gt;0),TEXT(DATE(AI43,AL43,AO43),"(ge)"),"")</f>
        <v/>
      </c>
      <c r="AH43" s="222"/>
      <c r="AI43" s="221"/>
      <c r="AJ43" s="221"/>
      <c r="AK43" s="35" t="s">
        <v>26</v>
      </c>
      <c r="AL43" s="200"/>
      <c r="AM43" s="200"/>
      <c r="AN43" s="35" t="s">
        <v>27</v>
      </c>
      <c r="AO43" s="200"/>
      <c r="AP43" s="200"/>
      <c r="AQ43" s="31" t="s">
        <v>28</v>
      </c>
    </row>
    <row r="44" spans="2:44" ht="33.75" customHeight="1" x14ac:dyDescent="0.25">
      <c r="B44" s="90" t="s">
        <v>165</v>
      </c>
      <c r="C44" s="91"/>
      <c r="D44" s="92"/>
      <c r="E44" s="36"/>
      <c r="F44" s="201" t="s">
        <v>34</v>
      </c>
      <c r="G44" s="201"/>
      <c r="H44" s="36"/>
      <c r="I44" s="202" t="s">
        <v>35</v>
      </c>
      <c r="J44" s="202"/>
      <c r="K44" s="202"/>
      <c r="L44" s="36"/>
      <c r="M44" s="201" t="s">
        <v>36</v>
      </c>
      <c r="N44" s="201"/>
      <c r="O44" s="220"/>
      <c r="P44" s="90" t="s">
        <v>165</v>
      </c>
      <c r="Q44" s="91"/>
      <c r="R44" s="92"/>
      <c r="S44" s="36"/>
      <c r="T44" s="201" t="s">
        <v>34</v>
      </c>
      <c r="U44" s="201"/>
      <c r="V44" s="36"/>
      <c r="W44" s="202" t="s">
        <v>35</v>
      </c>
      <c r="X44" s="202"/>
      <c r="Y44" s="202"/>
      <c r="Z44" s="36"/>
      <c r="AA44" s="201" t="s">
        <v>10</v>
      </c>
      <c r="AB44" s="201"/>
      <c r="AC44" s="220"/>
      <c r="AD44" s="90" t="s">
        <v>165</v>
      </c>
      <c r="AE44" s="91"/>
      <c r="AF44" s="92"/>
      <c r="AG44" s="36"/>
      <c r="AH44" s="201" t="s">
        <v>34</v>
      </c>
      <c r="AI44" s="201"/>
      <c r="AJ44" s="36"/>
      <c r="AK44" s="202" t="s">
        <v>35</v>
      </c>
      <c r="AL44" s="202"/>
      <c r="AM44" s="202"/>
      <c r="AN44" s="36"/>
      <c r="AO44" s="201" t="s">
        <v>10</v>
      </c>
      <c r="AP44" s="201"/>
      <c r="AQ44" s="220"/>
    </row>
    <row r="45" spans="2:44" ht="33.75" customHeight="1" thickBot="1" x14ac:dyDescent="0.3">
      <c r="B45" s="223" t="s">
        <v>20</v>
      </c>
      <c r="C45" s="224"/>
      <c r="D45" s="225"/>
      <c r="E45" s="64"/>
      <c r="F45" s="204" t="s">
        <v>22</v>
      </c>
      <c r="G45" s="204"/>
      <c r="H45" s="64"/>
      <c r="I45" s="203" t="s">
        <v>21</v>
      </c>
      <c r="J45" s="203"/>
      <c r="K45" s="203"/>
      <c r="L45" s="37" t="s">
        <v>25</v>
      </c>
      <c r="M45" s="43"/>
      <c r="N45" s="37" t="s">
        <v>62</v>
      </c>
      <c r="O45" s="38"/>
      <c r="P45" s="205" t="s">
        <v>20</v>
      </c>
      <c r="Q45" s="206"/>
      <c r="R45" s="207"/>
      <c r="S45" s="64"/>
      <c r="T45" s="204" t="s">
        <v>22</v>
      </c>
      <c r="U45" s="204"/>
      <c r="V45" s="64"/>
      <c r="W45" s="203" t="s">
        <v>21</v>
      </c>
      <c r="X45" s="203"/>
      <c r="Y45" s="203"/>
      <c r="Z45" s="37" t="s">
        <v>25</v>
      </c>
      <c r="AA45" s="43"/>
      <c r="AB45" s="37" t="s">
        <v>62</v>
      </c>
      <c r="AC45" s="38"/>
      <c r="AD45" s="205" t="s">
        <v>20</v>
      </c>
      <c r="AE45" s="206"/>
      <c r="AF45" s="207"/>
      <c r="AG45" s="64"/>
      <c r="AH45" s="204" t="s">
        <v>22</v>
      </c>
      <c r="AI45" s="204"/>
      <c r="AJ45" s="64"/>
      <c r="AK45" s="203" t="s">
        <v>21</v>
      </c>
      <c r="AL45" s="203"/>
      <c r="AM45" s="203"/>
      <c r="AN45" s="37" t="s">
        <v>25</v>
      </c>
      <c r="AO45" s="43"/>
      <c r="AP45" s="37" t="s">
        <v>62</v>
      </c>
      <c r="AQ45" s="38"/>
    </row>
    <row r="46" spans="2:44" ht="18" customHeight="1" x14ac:dyDescent="0.25">
      <c r="B46" s="218" t="s">
        <v>171</v>
      </c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</row>
    <row r="47" spans="2:44" ht="6" customHeight="1" x14ac:dyDescent="0.25"/>
    <row r="48" spans="2:44" ht="16.5" customHeight="1" x14ac:dyDescent="0.25">
      <c r="B48" s="86" t="s">
        <v>0</v>
      </c>
      <c r="C48" s="86"/>
      <c r="D48" s="86"/>
      <c r="E48" s="86"/>
      <c r="F48" s="86"/>
      <c r="G48" s="86"/>
      <c r="H48" s="86"/>
      <c r="I48" s="86"/>
      <c r="J48" s="86"/>
      <c r="K48" s="86"/>
    </row>
    <row r="49" spans="1:44" ht="16.5" customHeight="1" x14ac:dyDescent="0.25">
      <c r="B49" s="86" t="s">
        <v>166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</row>
    <row r="50" spans="1:44" ht="16.5" customHeight="1" x14ac:dyDescent="0.25">
      <c r="B50" s="86" t="s">
        <v>170</v>
      </c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</row>
    <row r="51" spans="1:44" ht="33" customHeight="1" x14ac:dyDescent="0.25">
      <c r="B51" s="211" t="s">
        <v>168</v>
      </c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</row>
    <row r="52" spans="1:44" ht="6" customHeight="1" x14ac:dyDescent="0.25"/>
    <row r="53" spans="1:44" ht="16.5" customHeight="1" x14ac:dyDescent="0.25">
      <c r="B53" s="86" t="s">
        <v>260</v>
      </c>
      <c r="C53" s="86"/>
      <c r="D53" s="86"/>
      <c r="E53" s="86"/>
      <c r="F53" s="86"/>
      <c r="G53" s="86"/>
      <c r="H53" s="86"/>
      <c r="I53" s="86"/>
      <c r="J53" s="86"/>
      <c r="K53" s="86"/>
    </row>
    <row r="54" spans="1:44" ht="16.5" customHeight="1" x14ac:dyDescent="0.25">
      <c r="B54" s="86" t="s">
        <v>261</v>
      </c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</row>
    <row r="55" spans="1:44" ht="6" customHeight="1" x14ac:dyDescent="0.25"/>
    <row r="56" spans="1:44" ht="16.5" customHeight="1" x14ac:dyDescent="0.25">
      <c r="B56" s="86" t="s">
        <v>17</v>
      </c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</row>
    <row r="57" spans="1:44" ht="33" customHeight="1" x14ac:dyDescent="0.25">
      <c r="B57" s="211" t="s">
        <v>167</v>
      </c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</row>
    <row r="58" spans="1:44" ht="33" customHeight="1" x14ac:dyDescent="0.25">
      <c r="B58" s="211" t="s">
        <v>169</v>
      </c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</row>
    <row r="59" spans="1:44" ht="11.25" customHeight="1" x14ac:dyDescent="0.25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</row>
    <row r="60" spans="1:44" ht="24.95" customHeight="1" x14ac:dyDescent="0.25"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</row>
    <row r="63" spans="1:44" ht="6" customHeight="1" x14ac:dyDescent="0.25"/>
    <row r="64" spans="1:44" x14ac:dyDescent="0.25">
      <c r="A64" s="28"/>
      <c r="B64" s="41" t="s">
        <v>33</v>
      </c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28"/>
    </row>
    <row r="65" spans="1:44" ht="37.5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</row>
    <row r="66" spans="1:44" x14ac:dyDescent="0.25">
      <c r="AR66" s="28"/>
    </row>
  </sheetData>
  <sheetProtection sheet="1" objects="1" scenarios="1"/>
  <mergeCells count="144">
    <mergeCell ref="B46:AQ46"/>
    <mergeCell ref="B34:AQ34"/>
    <mergeCell ref="S42:AA42"/>
    <mergeCell ref="P43:R43"/>
    <mergeCell ref="AD41:AF41"/>
    <mergeCell ref="AD42:AF42"/>
    <mergeCell ref="AD43:AF43"/>
    <mergeCell ref="M44:O44"/>
    <mergeCell ref="AA44:AC44"/>
    <mergeCell ref="AO44:AQ44"/>
    <mergeCell ref="B41:D41"/>
    <mergeCell ref="B42:D42"/>
    <mergeCell ref="AG41:AO41"/>
    <mergeCell ref="AG42:AO42"/>
    <mergeCell ref="G43:H43"/>
    <mergeCell ref="E43:F43"/>
    <mergeCell ref="S43:T43"/>
    <mergeCell ref="U43:V43"/>
    <mergeCell ref="AG43:AH43"/>
    <mergeCell ref="AI43:AJ43"/>
    <mergeCell ref="F45:G45"/>
    <mergeCell ref="B44:D44"/>
    <mergeCell ref="B45:D45"/>
    <mergeCell ref="AA43:AB43"/>
    <mergeCell ref="B3:I4"/>
    <mergeCell ref="B40:AQ40"/>
    <mergeCell ref="AH44:AI44"/>
    <mergeCell ref="AK44:AM44"/>
    <mergeCell ref="B56:P56"/>
    <mergeCell ref="B57:AQ57"/>
    <mergeCell ref="B58:AQ58"/>
    <mergeCell ref="B51:AQ51"/>
    <mergeCell ref="B50:AQ50"/>
    <mergeCell ref="B43:D43"/>
    <mergeCell ref="P41:R41"/>
    <mergeCell ref="P42:R42"/>
    <mergeCell ref="B48:K48"/>
    <mergeCell ref="B49:AQ49"/>
    <mergeCell ref="AO43:AP43"/>
    <mergeCell ref="E42:M42"/>
    <mergeCell ref="E41:M41"/>
    <mergeCell ref="F44:G44"/>
    <mergeCell ref="I44:K44"/>
    <mergeCell ref="J43:K43"/>
    <mergeCell ref="M43:N43"/>
    <mergeCell ref="X43:Y43"/>
    <mergeCell ref="S41:AA41"/>
    <mergeCell ref="G21:L21"/>
    <mergeCell ref="AL43:AM43"/>
    <mergeCell ref="T44:U44"/>
    <mergeCell ref="W44:Y44"/>
    <mergeCell ref="I45:K45"/>
    <mergeCell ref="T45:U45"/>
    <mergeCell ref="W45:Y45"/>
    <mergeCell ref="AH45:AI45"/>
    <mergeCell ref="AK45:AM45"/>
    <mergeCell ref="P44:R44"/>
    <mergeCell ref="P45:R45"/>
    <mergeCell ref="AD44:AF44"/>
    <mergeCell ref="AD45:AF45"/>
    <mergeCell ref="AE8:AF8"/>
    <mergeCell ref="AG8:AI8"/>
    <mergeCell ref="AK8:AL8"/>
    <mergeCell ref="AN8:AO8"/>
    <mergeCell ref="AG11:AH11"/>
    <mergeCell ref="AL13:AM13"/>
    <mergeCell ref="B13:Y13"/>
    <mergeCell ref="B11:D12"/>
    <mergeCell ref="AA13:AD13"/>
    <mergeCell ref="L11:AD12"/>
    <mergeCell ref="AI11:AL11"/>
    <mergeCell ref="E11:H12"/>
    <mergeCell ref="I11:K12"/>
    <mergeCell ref="AE11:AF13"/>
    <mergeCell ref="AH12:AI12"/>
    <mergeCell ref="AK12:AL12"/>
    <mergeCell ref="AN12:AO12"/>
    <mergeCell ref="AI13:AJ13"/>
    <mergeCell ref="AD15:AP15"/>
    <mergeCell ref="B19:F19"/>
    <mergeCell ref="AG21:AQ21"/>
    <mergeCell ref="B22:F22"/>
    <mergeCell ref="U22:V22"/>
    <mergeCell ref="S22:T22"/>
    <mergeCell ref="Q22:R22"/>
    <mergeCell ref="O22:P22"/>
    <mergeCell ref="M22:N22"/>
    <mergeCell ref="K22:L22"/>
    <mergeCell ref="B18:AQ18"/>
    <mergeCell ref="G22:H22"/>
    <mergeCell ref="I22:J22"/>
    <mergeCell ref="AE22:AF22"/>
    <mergeCell ref="AC22:AD22"/>
    <mergeCell ref="AA22:AB22"/>
    <mergeCell ref="Y22:Z22"/>
    <mergeCell ref="W22:X22"/>
    <mergeCell ref="M21:AF21"/>
    <mergeCell ref="B20:AQ20"/>
    <mergeCell ref="B21:F21"/>
    <mergeCell ref="AH22:AI22"/>
    <mergeCell ref="D37:AQ37"/>
    <mergeCell ref="B30:F31"/>
    <mergeCell ref="H30:J30"/>
    <mergeCell ref="L30:O30"/>
    <mergeCell ref="P30:AQ30"/>
    <mergeCell ref="G31:AQ31"/>
    <mergeCell ref="B23:F24"/>
    <mergeCell ref="G23:X23"/>
    <mergeCell ref="Y23:AQ23"/>
    <mergeCell ref="G24:X24"/>
    <mergeCell ref="Y24:AQ24"/>
    <mergeCell ref="B25:F25"/>
    <mergeCell ref="G25:AQ25"/>
    <mergeCell ref="B26:F26"/>
    <mergeCell ref="I26:J26"/>
    <mergeCell ref="N26:O26"/>
    <mergeCell ref="S26:U26"/>
    <mergeCell ref="Y26:AA26"/>
    <mergeCell ref="AE26:AG26"/>
    <mergeCell ref="AI26:AJ26"/>
    <mergeCell ref="D38:AQ38"/>
    <mergeCell ref="B53:K53"/>
    <mergeCell ref="B54:AQ54"/>
    <mergeCell ref="B27:F27"/>
    <mergeCell ref="I27:K27"/>
    <mergeCell ref="N27:P27"/>
    <mergeCell ref="S27:V27"/>
    <mergeCell ref="Y27:AB27"/>
    <mergeCell ref="AE27:AH27"/>
    <mergeCell ref="B32:F33"/>
    <mergeCell ref="G32:O32"/>
    <mergeCell ref="P32:X32"/>
    <mergeCell ref="Y32:AQ32"/>
    <mergeCell ref="G33:O33"/>
    <mergeCell ref="P33:X33"/>
    <mergeCell ref="Y33:AQ33"/>
    <mergeCell ref="AK27:AM27"/>
    <mergeCell ref="B28:F29"/>
    <mergeCell ref="G28:X28"/>
    <mergeCell ref="Y28:AQ28"/>
    <mergeCell ref="G29:X29"/>
    <mergeCell ref="Y29:AQ29"/>
    <mergeCell ref="D35:AQ35"/>
    <mergeCell ref="D36:AQ36"/>
  </mergeCells>
  <phoneticPr fontId="2" type="Hiragana" alignment="center"/>
  <dataValidations count="4">
    <dataValidation imeMode="hiragana" allowBlank="1" showInputMessage="1" showErrorMessage="1" sqref="L11:AD12 AG41:AO42 S41:AA42 E41:M42 AG22 G24:AQ25 G31:AQ31 G29:AQ29 AD15:AP15"/>
    <dataValidation imeMode="halfAlpha" allowBlank="1" showInputMessage="1" showErrorMessage="1" sqref="E11:H12 AG8:AI8 AK8:AL8 AN8:AO8 AI11:AL11 AH12:AI12 AK12:AL12 AI13:AJ13 AL13:AM13 M45 AA45 G43:H43 J43:K43 M43:N43 U43:V43 X43:Y43 AA43:AB43 AO45 AO43:AP43 AI43:AJ43 AL43:AM43"/>
    <dataValidation type="textLength" imeMode="halfAlpha" operator="equal" allowBlank="1" showInputMessage="1" showErrorMessage="1" prompt="13桁の番号を入力" sqref="G21:L21">
      <formula1>13</formula1>
    </dataValidation>
    <dataValidation imeMode="off" allowBlank="1" showInputMessage="1" showErrorMessage="1" sqref="L30:O30 H30:J30 G33:AQ33 AI26:AJ26"/>
  </dataValidations>
  <printOptions verticalCentered="1"/>
  <pageMargins left="0.59055118110236227" right="0.47244094488188981" top="0.27559055118110237" bottom="0.27559055118110237" header="0.19685039370078741" footer="0.19685039370078741"/>
  <pageSetup paperSize="9" scale="6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4" name="Check Box 24">
              <controlPr defaultSize="0" autoFill="0" autoLine="0" autoPict="0">
                <anchor moveWithCells="1">
                  <from>
                    <xdr:col>13</xdr:col>
                    <xdr:colOff>76200</xdr:colOff>
                    <xdr:row>40</xdr:row>
                    <xdr:rowOff>57150</xdr:rowOff>
                  </from>
                  <to>
                    <xdr:col>15</xdr:col>
                    <xdr:colOff>0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" name="Check Box 25">
              <controlPr defaultSize="0" autoFill="0" autoLine="0" autoPict="0">
                <anchor moveWithCells="1">
                  <from>
                    <xdr:col>13</xdr:col>
                    <xdr:colOff>76200</xdr:colOff>
                    <xdr:row>41</xdr:row>
                    <xdr:rowOff>57150</xdr:rowOff>
                  </from>
                  <to>
                    <xdr:col>15</xdr:col>
                    <xdr:colOff>0</xdr:colOff>
                    <xdr:row>41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Check Box 30">
              <controlPr defaultSize="0" autoFill="0" autoLine="0" autoPict="0">
                <anchor moveWithCells="1">
                  <from>
                    <xdr:col>4</xdr:col>
                    <xdr:colOff>85725</xdr:colOff>
                    <xdr:row>43</xdr:row>
                    <xdr:rowOff>57150</xdr:rowOff>
                  </from>
                  <to>
                    <xdr:col>7</xdr:col>
                    <xdr:colOff>0</xdr:colOff>
                    <xdr:row>43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Check Box 31">
              <controlPr defaultSize="0" autoFill="0" autoLine="0" autoPict="0">
                <anchor moveWithCells="1">
                  <from>
                    <xdr:col>7</xdr:col>
                    <xdr:colOff>85725</xdr:colOff>
                    <xdr:row>43</xdr:row>
                    <xdr:rowOff>57150</xdr:rowOff>
                  </from>
                  <to>
                    <xdr:col>10</xdr:col>
                    <xdr:colOff>247650</xdr:colOff>
                    <xdr:row>43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Check Box 32">
              <controlPr defaultSize="0" autoFill="0" autoLine="0" autoPict="0">
                <anchor moveWithCells="1">
                  <from>
                    <xdr:col>11</xdr:col>
                    <xdr:colOff>85725</xdr:colOff>
                    <xdr:row>43</xdr:row>
                    <xdr:rowOff>57150</xdr:rowOff>
                  </from>
                  <to>
                    <xdr:col>14</xdr:col>
                    <xdr:colOff>0</xdr:colOff>
                    <xdr:row>43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Check Box 33">
              <controlPr defaultSize="0" autoFill="0" autoLine="0" autoPict="0">
                <anchor moveWithCells="1">
                  <from>
                    <xdr:col>4</xdr:col>
                    <xdr:colOff>85725</xdr:colOff>
                    <xdr:row>44</xdr:row>
                    <xdr:rowOff>47625</xdr:rowOff>
                  </from>
                  <to>
                    <xdr:col>6</xdr:col>
                    <xdr:colOff>247650</xdr:colOff>
                    <xdr:row>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Check Box 34">
              <controlPr defaultSize="0" autoFill="0" autoLine="0" autoPict="0">
                <anchor moveWithCells="1">
                  <from>
                    <xdr:col>7</xdr:col>
                    <xdr:colOff>85725</xdr:colOff>
                    <xdr:row>44</xdr:row>
                    <xdr:rowOff>47625</xdr:rowOff>
                  </from>
                  <to>
                    <xdr:col>9</xdr:col>
                    <xdr:colOff>247650</xdr:colOff>
                    <xdr:row>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1" name="Check Box 45">
              <controlPr defaultSize="0" autoFill="0" autoLine="0" autoPict="0">
                <anchor moveWithCells="1">
                  <from>
                    <xdr:col>25</xdr:col>
                    <xdr:colOff>0</xdr:colOff>
                    <xdr:row>12</xdr:row>
                    <xdr:rowOff>57150</xdr:rowOff>
                  </from>
                  <to>
                    <xdr:col>27</xdr:col>
                    <xdr:colOff>257175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2" name="Check Box 50">
              <controlPr defaultSize="0" autoFill="0" autoLine="0" autoPict="0">
                <anchor moveWithCells="1">
                  <from>
                    <xdr:col>22</xdr:col>
                    <xdr:colOff>47625</xdr:colOff>
                    <xdr:row>15</xdr:row>
                    <xdr:rowOff>47625</xdr:rowOff>
                  </from>
                  <to>
                    <xdr:col>25</xdr:col>
                    <xdr:colOff>38100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3" name="Check Box 51">
              <controlPr defaultSize="0" autoFill="0" autoLine="0" autoPict="0">
                <anchor moveWithCells="1">
                  <from>
                    <xdr:col>19</xdr:col>
                    <xdr:colOff>38100</xdr:colOff>
                    <xdr:row>15</xdr:row>
                    <xdr:rowOff>47625</xdr:rowOff>
                  </from>
                  <to>
                    <xdr:col>22</xdr:col>
                    <xdr:colOff>38100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4" name="Check Box 75">
              <controlPr defaultSize="0" autoFill="0" autoLine="0" autoPict="0">
                <anchor moveWithCells="1">
                  <from>
                    <xdr:col>27</xdr:col>
                    <xdr:colOff>76200</xdr:colOff>
                    <xdr:row>40</xdr:row>
                    <xdr:rowOff>57150</xdr:rowOff>
                  </from>
                  <to>
                    <xdr:col>29</xdr:col>
                    <xdr:colOff>0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5" name="Check Box 76">
              <controlPr defaultSize="0" autoFill="0" autoLine="0" autoPict="0">
                <anchor moveWithCells="1">
                  <from>
                    <xdr:col>27</xdr:col>
                    <xdr:colOff>76200</xdr:colOff>
                    <xdr:row>41</xdr:row>
                    <xdr:rowOff>57150</xdr:rowOff>
                  </from>
                  <to>
                    <xdr:col>29</xdr:col>
                    <xdr:colOff>0</xdr:colOff>
                    <xdr:row>41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6" name="Check Box 77">
              <controlPr defaultSize="0" autoFill="0" autoLine="0" autoPict="0">
                <anchor moveWithCells="1">
                  <from>
                    <xdr:col>18</xdr:col>
                    <xdr:colOff>85725</xdr:colOff>
                    <xdr:row>43</xdr:row>
                    <xdr:rowOff>57150</xdr:rowOff>
                  </from>
                  <to>
                    <xdr:col>21</xdr:col>
                    <xdr:colOff>0</xdr:colOff>
                    <xdr:row>43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7" name="Check Box 78">
              <controlPr defaultSize="0" autoFill="0" autoLine="0" autoPict="0">
                <anchor moveWithCells="1">
                  <from>
                    <xdr:col>21</xdr:col>
                    <xdr:colOff>85725</xdr:colOff>
                    <xdr:row>43</xdr:row>
                    <xdr:rowOff>57150</xdr:rowOff>
                  </from>
                  <to>
                    <xdr:col>24</xdr:col>
                    <xdr:colOff>247650</xdr:colOff>
                    <xdr:row>43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8" name="Check Box 79">
              <controlPr defaultSize="0" autoFill="0" autoLine="0" autoPict="0">
                <anchor moveWithCells="1">
                  <from>
                    <xdr:col>25</xdr:col>
                    <xdr:colOff>85725</xdr:colOff>
                    <xdr:row>43</xdr:row>
                    <xdr:rowOff>57150</xdr:rowOff>
                  </from>
                  <to>
                    <xdr:col>28</xdr:col>
                    <xdr:colOff>0</xdr:colOff>
                    <xdr:row>43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9" name="Check Box 80">
              <controlPr defaultSize="0" autoFill="0" autoLine="0" autoPict="0">
                <anchor moveWithCells="1">
                  <from>
                    <xdr:col>41</xdr:col>
                    <xdr:colOff>76200</xdr:colOff>
                    <xdr:row>40</xdr:row>
                    <xdr:rowOff>57150</xdr:rowOff>
                  </from>
                  <to>
                    <xdr:col>43</xdr:col>
                    <xdr:colOff>0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0" name="Check Box 81">
              <controlPr defaultSize="0" autoFill="0" autoLine="0" autoPict="0">
                <anchor moveWithCells="1">
                  <from>
                    <xdr:col>41</xdr:col>
                    <xdr:colOff>76200</xdr:colOff>
                    <xdr:row>41</xdr:row>
                    <xdr:rowOff>57150</xdr:rowOff>
                  </from>
                  <to>
                    <xdr:col>43</xdr:col>
                    <xdr:colOff>0</xdr:colOff>
                    <xdr:row>41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1" name="Check Box 82">
              <controlPr defaultSize="0" autoFill="0" autoLine="0" autoPict="0">
                <anchor moveWithCells="1">
                  <from>
                    <xdr:col>32</xdr:col>
                    <xdr:colOff>85725</xdr:colOff>
                    <xdr:row>43</xdr:row>
                    <xdr:rowOff>57150</xdr:rowOff>
                  </from>
                  <to>
                    <xdr:col>35</xdr:col>
                    <xdr:colOff>0</xdr:colOff>
                    <xdr:row>43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2" name="Check Box 83">
              <controlPr defaultSize="0" autoFill="0" autoLine="0" autoPict="0">
                <anchor moveWithCells="1">
                  <from>
                    <xdr:col>35</xdr:col>
                    <xdr:colOff>85725</xdr:colOff>
                    <xdr:row>43</xdr:row>
                    <xdr:rowOff>57150</xdr:rowOff>
                  </from>
                  <to>
                    <xdr:col>38</xdr:col>
                    <xdr:colOff>247650</xdr:colOff>
                    <xdr:row>43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3" name="Check Box 84">
              <controlPr defaultSize="0" autoFill="0" autoLine="0" autoPict="0">
                <anchor moveWithCells="1">
                  <from>
                    <xdr:col>39</xdr:col>
                    <xdr:colOff>85725</xdr:colOff>
                    <xdr:row>43</xdr:row>
                    <xdr:rowOff>57150</xdr:rowOff>
                  </from>
                  <to>
                    <xdr:col>42</xdr:col>
                    <xdr:colOff>0</xdr:colOff>
                    <xdr:row>43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4" name="Check Box 87">
              <controlPr defaultSize="0" autoFill="0" autoLine="0" autoPict="0">
                <anchor moveWithCells="1">
                  <from>
                    <xdr:col>18</xdr:col>
                    <xdr:colOff>85725</xdr:colOff>
                    <xdr:row>44</xdr:row>
                    <xdr:rowOff>47625</xdr:rowOff>
                  </from>
                  <to>
                    <xdr:col>20</xdr:col>
                    <xdr:colOff>247650</xdr:colOff>
                    <xdr:row>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5" name="Check Box 88">
              <controlPr defaultSize="0" autoFill="0" autoLine="0" autoPict="0">
                <anchor moveWithCells="1">
                  <from>
                    <xdr:col>21</xdr:col>
                    <xdr:colOff>85725</xdr:colOff>
                    <xdr:row>44</xdr:row>
                    <xdr:rowOff>47625</xdr:rowOff>
                  </from>
                  <to>
                    <xdr:col>23</xdr:col>
                    <xdr:colOff>247650</xdr:colOff>
                    <xdr:row>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6" name="Check Box 89">
              <controlPr defaultSize="0" autoFill="0" autoLine="0" autoPict="0">
                <anchor moveWithCells="1">
                  <from>
                    <xdr:col>32</xdr:col>
                    <xdr:colOff>85725</xdr:colOff>
                    <xdr:row>44</xdr:row>
                    <xdr:rowOff>47625</xdr:rowOff>
                  </from>
                  <to>
                    <xdr:col>34</xdr:col>
                    <xdr:colOff>247650</xdr:colOff>
                    <xdr:row>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7" name="Check Box 90">
              <controlPr defaultSize="0" autoFill="0" autoLine="0" autoPict="0">
                <anchor moveWithCells="1">
                  <from>
                    <xdr:col>35</xdr:col>
                    <xdr:colOff>85725</xdr:colOff>
                    <xdr:row>44</xdr:row>
                    <xdr:rowOff>47625</xdr:rowOff>
                  </from>
                  <to>
                    <xdr:col>37</xdr:col>
                    <xdr:colOff>247650</xdr:colOff>
                    <xdr:row>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8" name="Check Box 104">
              <controlPr defaultSize="0" autoFill="0" autoLine="0" autoPict="0">
                <anchor moveWithCells="1">
                  <from>
                    <xdr:col>26</xdr:col>
                    <xdr:colOff>38100</xdr:colOff>
                    <xdr:row>13</xdr:row>
                    <xdr:rowOff>57150</xdr:rowOff>
                  </from>
                  <to>
                    <xdr:col>29</xdr:col>
                    <xdr:colOff>47625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9" name="Check Box 102">
              <controlPr defaultSize="0" autoFill="0" autoLine="0" autoPict="0">
                <anchor moveWithCells="1">
                  <from>
                    <xdr:col>14</xdr:col>
                    <xdr:colOff>38100</xdr:colOff>
                    <xdr:row>13</xdr:row>
                    <xdr:rowOff>38100</xdr:rowOff>
                  </from>
                  <to>
                    <xdr:col>17</xdr:col>
                    <xdr:colOff>38100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0" name="Check Box 105">
              <controlPr defaultSize="0" autoFill="0" autoLine="0" autoPict="0">
                <anchor moveWithCells="1">
                  <from>
                    <xdr:col>33</xdr:col>
                    <xdr:colOff>28575</xdr:colOff>
                    <xdr:row>13</xdr:row>
                    <xdr:rowOff>38100</xdr:rowOff>
                  </from>
                  <to>
                    <xdr:col>35</xdr:col>
                    <xdr:colOff>171450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1" name="Check Box 106">
              <controlPr defaultSize="0" autoFill="0" autoLine="0" autoPict="0">
                <anchor moveWithCells="1">
                  <from>
                    <xdr:col>14</xdr:col>
                    <xdr:colOff>38100</xdr:colOff>
                    <xdr:row>14</xdr:row>
                    <xdr:rowOff>38100</xdr:rowOff>
                  </from>
                  <to>
                    <xdr:col>17</xdr:col>
                    <xdr:colOff>28575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2" name="Check Box 117">
              <controlPr defaultSize="0" autoFill="0" autoLine="0" autoPict="0">
                <anchor moveWithCells="1">
                  <from>
                    <xdr:col>20</xdr:col>
                    <xdr:colOff>28575</xdr:colOff>
                    <xdr:row>13</xdr:row>
                    <xdr:rowOff>38100</xdr:rowOff>
                  </from>
                  <to>
                    <xdr:col>23</xdr:col>
                    <xdr:colOff>28575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33" name="Check Box 118">
              <controlPr defaultSize="0" autoFill="0" autoLine="0" autoPict="0">
                <anchor moveWithCells="1">
                  <from>
                    <xdr:col>20</xdr:col>
                    <xdr:colOff>28575</xdr:colOff>
                    <xdr:row>14</xdr:row>
                    <xdr:rowOff>38100</xdr:rowOff>
                  </from>
                  <to>
                    <xdr:col>23</xdr:col>
                    <xdr:colOff>28575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4" name="Check Box 107">
              <controlPr defaultSize="0" autoFill="0" autoLine="0" autoPict="0">
                <anchor moveWithCells="1">
                  <from>
                    <xdr:col>26</xdr:col>
                    <xdr:colOff>38100</xdr:colOff>
                    <xdr:row>14</xdr:row>
                    <xdr:rowOff>19050</xdr:rowOff>
                  </from>
                  <to>
                    <xdr:col>28</xdr:col>
                    <xdr:colOff>142875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35" name="Check Box 172">
              <controlPr defaultSize="0" autoFill="0" autoLine="0" autoPict="0">
                <anchor moveWithCells="1">
                  <from>
                    <xdr:col>8</xdr:col>
                    <xdr:colOff>9525</xdr:colOff>
                    <xdr:row>18</xdr:row>
                    <xdr:rowOff>9525</xdr:rowOff>
                  </from>
                  <to>
                    <xdr:col>16</xdr:col>
                    <xdr:colOff>228600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36" name="Check Box 173">
              <controlPr defaultSize="0" autoFill="0" autoLine="0" autoPict="0">
                <anchor moveWithCells="1">
                  <from>
                    <xdr:col>22</xdr:col>
                    <xdr:colOff>38100</xdr:colOff>
                    <xdr:row>18</xdr:row>
                    <xdr:rowOff>9525</xdr:rowOff>
                  </from>
                  <to>
                    <xdr:col>28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37" name="Check Box 179">
              <controlPr defaultSize="0" autoFill="0" autoLine="0" autoPict="0">
                <anchor moveWithCells="1">
                  <from>
                    <xdr:col>8</xdr:col>
                    <xdr:colOff>9525</xdr:colOff>
                    <xdr:row>18</xdr:row>
                    <xdr:rowOff>9525</xdr:rowOff>
                  </from>
                  <to>
                    <xdr:col>16</xdr:col>
                    <xdr:colOff>228600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38" name="Check Box 180">
              <controlPr defaultSize="0" autoFill="0" autoLine="0" autoPict="0">
                <anchor moveWithCells="1">
                  <from>
                    <xdr:col>22</xdr:col>
                    <xdr:colOff>38100</xdr:colOff>
                    <xdr:row>18</xdr:row>
                    <xdr:rowOff>9525</xdr:rowOff>
                  </from>
                  <to>
                    <xdr:col>28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39" name="Check Box 181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28575</xdr:rowOff>
                  </from>
                  <to>
                    <xdr:col>10</xdr:col>
                    <xdr:colOff>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40" name="Check Box 182">
              <controlPr defaultSize="0" autoFill="0" autoLine="0" autoPict="0">
                <anchor moveWithCells="1">
                  <from>
                    <xdr:col>12</xdr:col>
                    <xdr:colOff>0</xdr:colOff>
                    <xdr:row>26</xdr:row>
                    <xdr:rowOff>28575</xdr:rowOff>
                  </from>
                  <to>
                    <xdr:col>15</xdr:col>
                    <xdr:colOff>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41" name="Check Box 183">
              <controlPr defaultSize="0" autoFill="0" autoLine="0" autoPict="0">
                <anchor moveWithCells="1">
                  <from>
                    <xdr:col>17</xdr:col>
                    <xdr:colOff>0</xdr:colOff>
                    <xdr:row>26</xdr:row>
                    <xdr:rowOff>28575</xdr:rowOff>
                  </from>
                  <to>
                    <xdr:col>20</xdr:col>
                    <xdr:colOff>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42" name="Check Box 184">
              <controlPr defaultSize="0" autoFill="0" autoLine="0" autoPict="0">
                <anchor moveWithCells="1">
                  <from>
                    <xdr:col>23</xdr:col>
                    <xdr:colOff>0</xdr:colOff>
                    <xdr:row>26</xdr:row>
                    <xdr:rowOff>28575</xdr:rowOff>
                  </from>
                  <to>
                    <xdr:col>26</xdr:col>
                    <xdr:colOff>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43" name="Check Box 185">
              <controlPr defaultSize="0" autoFill="0" autoLine="0" autoPict="0">
                <anchor moveWithCells="1">
                  <from>
                    <xdr:col>29</xdr:col>
                    <xdr:colOff>0</xdr:colOff>
                    <xdr:row>26</xdr:row>
                    <xdr:rowOff>28575</xdr:rowOff>
                  </from>
                  <to>
                    <xdr:col>32</xdr:col>
                    <xdr:colOff>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44" name="Check Box 186">
              <controlPr defaultSize="0" autoFill="0" autoLine="0" autoPict="0">
                <anchor moveWithCells="1">
                  <from>
                    <xdr:col>35</xdr:col>
                    <xdr:colOff>0</xdr:colOff>
                    <xdr:row>26</xdr:row>
                    <xdr:rowOff>28575</xdr:rowOff>
                  </from>
                  <to>
                    <xdr:col>38</xdr:col>
                    <xdr:colOff>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45" name="Check Box 187">
              <controlPr defaultSize="0" autoFill="0" autoLine="0" autoPict="0">
                <anchor moveWithCells="1">
                  <from>
                    <xdr:col>12</xdr:col>
                    <xdr:colOff>0</xdr:colOff>
                    <xdr:row>24</xdr:row>
                    <xdr:rowOff>571500</xdr:rowOff>
                  </from>
                  <to>
                    <xdr:col>15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46" name="Check Box 188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571500</xdr:rowOff>
                  </from>
                  <to>
                    <xdr:col>10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47" name="Check Box 189">
              <controlPr defaultSize="0" autoFill="0" autoLine="0" autoPict="0">
                <anchor moveWithCells="1">
                  <from>
                    <xdr:col>17</xdr:col>
                    <xdr:colOff>0</xdr:colOff>
                    <xdr:row>24</xdr:row>
                    <xdr:rowOff>571500</xdr:rowOff>
                  </from>
                  <to>
                    <xdr:col>20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48" name="Check Box 190">
              <controlPr defaultSize="0" autoFill="0" autoLine="0" autoPict="0">
                <anchor moveWithCells="1">
                  <from>
                    <xdr:col>29</xdr:col>
                    <xdr:colOff>0</xdr:colOff>
                    <xdr:row>24</xdr:row>
                    <xdr:rowOff>571500</xdr:rowOff>
                  </from>
                  <to>
                    <xdr:col>32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49" name="Check Box 191">
              <controlPr defaultSize="0" autoFill="0" autoLine="0" autoPict="0">
                <anchor moveWithCells="1">
                  <from>
                    <xdr:col>22</xdr:col>
                    <xdr:colOff>276225</xdr:colOff>
                    <xdr:row>24</xdr:row>
                    <xdr:rowOff>571500</xdr:rowOff>
                  </from>
                  <to>
                    <xdr:col>26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0" name="Check Box 169">
              <controlPr defaultSize="0" autoFill="0" autoLine="0" autoPict="0">
                <anchor moveWithCells="1">
                  <from>
                    <xdr:col>32</xdr:col>
                    <xdr:colOff>161925</xdr:colOff>
                    <xdr:row>21</xdr:row>
                    <xdr:rowOff>142875</xdr:rowOff>
                  </from>
                  <to>
                    <xdr:col>34</xdr:col>
                    <xdr:colOff>209550</xdr:colOff>
                    <xdr:row>21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1" name="Check Box 170">
              <controlPr defaultSize="0" autoFill="0" autoLine="0" autoPict="0">
                <anchor moveWithCells="1">
                  <from>
                    <xdr:col>35</xdr:col>
                    <xdr:colOff>104775</xdr:colOff>
                    <xdr:row>21</xdr:row>
                    <xdr:rowOff>142875</xdr:rowOff>
                  </from>
                  <to>
                    <xdr:col>39</xdr:col>
                    <xdr:colOff>19050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52" name="Check Box 171">
              <controlPr defaultSize="0" autoFill="0" autoLine="0" autoPict="0">
                <anchor moveWithCells="1">
                  <from>
                    <xdr:col>40</xdr:col>
                    <xdr:colOff>57150</xdr:colOff>
                    <xdr:row>21</xdr:row>
                    <xdr:rowOff>142875</xdr:rowOff>
                  </from>
                  <to>
                    <xdr:col>42</xdr:col>
                    <xdr:colOff>104775</xdr:colOff>
                    <xdr:row>21</xdr:row>
                    <xdr:rowOff>476250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67"/>
  <sheetViews>
    <sheetView topLeftCell="F1" workbookViewId="0">
      <selection activeCell="G1" sqref="G1"/>
    </sheetView>
  </sheetViews>
  <sheetFormatPr defaultRowHeight="15.75" outlineLevelCol="1" x14ac:dyDescent="0.25"/>
  <cols>
    <col min="1" max="1" width="7.75" style="58" customWidth="1" outlineLevel="1"/>
    <col min="2" max="3" width="13.625" style="58" customWidth="1" outlineLevel="1"/>
    <col min="4" max="5" width="13.625" style="59" customWidth="1" outlineLevel="1"/>
    <col min="6" max="6" width="3.75" style="1" customWidth="1"/>
    <col min="7" max="7" width="12.375" style="1" customWidth="1"/>
    <col min="8" max="8" width="7.125" style="1" customWidth="1"/>
    <col min="9" max="9" width="42.75" style="57" customWidth="1"/>
    <col min="10" max="10" width="30.75" style="57" customWidth="1"/>
    <col min="11" max="13" width="7" style="57" bestFit="1" customWidth="1"/>
    <col min="14" max="16384" width="9" style="53"/>
  </cols>
  <sheetData>
    <row r="1" spans="1:13" ht="19.5" x14ac:dyDescent="0.25">
      <c r="F1" s="47"/>
      <c r="G1" s="47" t="s">
        <v>176</v>
      </c>
      <c r="H1" s="47"/>
      <c r="I1" s="52"/>
      <c r="J1" s="52"/>
      <c r="K1" s="52"/>
      <c r="L1" s="52"/>
      <c r="M1" s="52"/>
    </row>
    <row r="2" spans="1:13" thickBot="1" x14ac:dyDescent="0.3">
      <c r="F2" s="53"/>
      <c r="G2" s="53"/>
      <c r="H2" s="53"/>
      <c r="I2" s="53"/>
      <c r="J2" s="53"/>
      <c r="K2" s="53"/>
      <c r="L2" s="53"/>
      <c r="M2" s="53"/>
    </row>
    <row r="3" spans="1:13" thickBot="1" x14ac:dyDescent="0.3">
      <c r="B3" s="58" t="s">
        <v>116</v>
      </c>
      <c r="C3" s="58" t="s">
        <v>117</v>
      </c>
      <c r="D3" s="60" t="s">
        <v>116</v>
      </c>
      <c r="E3" s="60" t="s">
        <v>117</v>
      </c>
      <c r="F3" s="54" t="s">
        <v>113</v>
      </c>
      <c r="G3" s="2" t="s">
        <v>114</v>
      </c>
      <c r="H3" s="2" t="s">
        <v>74</v>
      </c>
      <c r="I3" s="2" t="s">
        <v>39</v>
      </c>
      <c r="J3" s="2" t="s">
        <v>115</v>
      </c>
      <c r="K3" s="2" t="s">
        <v>118</v>
      </c>
      <c r="L3" s="2" t="s">
        <v>119</v>
      </c>
      <c r="M3" s="2" t="s">
        <v>120</v>
      </c>
    </row>
    <row r="4" spans="1:13" ht="15" x14ac:dyDescent="0.25">
      <c r="A4" s="58" t="str">
        <f t="shared" ref="A4:A7" si="0">LEFT(H4,4)</f>
        <v>7M01</v>
      </c>
      <c r="B4" s="58" t="str">
        <f>TEXT(D4,"yyyymmdd")</f>
        <v>20250619</v>
      </c>
      <c r="C4" s="58" t="str">
        <f>TEXT(E4,"yyyymmdd")</f>
        <v>20250620</v>
      </c>
      <c r="D4" s="61">
        <v>45827</v>
      </c>
      <c r="E4" s="61">
        <v>45828</v>
      </c>
      <c r="F4" s="3">
        <v>1</v>
      </c>
      <c r="G4" s="3" t="s">
        <v>121</v>
      </c>
      <c r="H4" s="3" t="s">
        <v>75</v>
      </c>
      <c r="I4" s="55" t="s">
        <v>143</v>
      </c>
      <c r="J4" s="55" t="s">
        <v>177</v>
      </c>
      <c r="K4" s="55">
        <v>2</v>
      </c>
      <c r="L4" s="55">
        <v>12</v>
      </c>
      <c r="M4" s="55">
        <v>10</v>
      </c>
    </row>
    <row r="5" spans="1:13" ht="15" x14ac:dyDescent="0.25">
      <c r="A5" s="58" t="str">
        <f t="shared" si="0"/>
        <v>7M11</v>
      </c>
      <c r="B5" s="58" t="str">
        <f t="shared" ref="B5:C7" si="1">TEXT(D5,"yyyymmdd")</f>
        <v>20250513</v>
      </c>
      <c r="C5" s="58" t="str">
        <f t="shared" si="1"/>
        <v>20250515</v>
      </c>
      <c r="D5" s="61">
        <v>45790</v>
      </c>
      <c r="E5" s="61">
        <v>45792</v>
      </c>
      <c r="F5" s="46">
        <v>2</v>
      </c>
      <c r="G5" s="46" t="s">
        <v>121</v>
      </c>
      <c r="H5" s="46" t="s">
        <v>82</v>
      </c>
      <c r="I5" s="56" t="s">
        <v>40</v>
      </c>
      <c r="J5" s="56" t="s">
        <v>250</v>
      </c>
      <c r="K5" s="56">
        <v>3</v>
      </c>
      <c r="L5" s="56">
        <v>18</v>
      </c>
      <c r="M5" s="56">
        <v>15</v>
      </c>
    </row>
    <row r="6" spans="1:13" ht="15" x14ac:dyDescent="0.25">
      <c r="A6" s="58" t="str">
        <f t="shared" si="0"/>
        <v>7M12</v>
      </c>
      <c r="B6" s="58" t="str">
        <f t="shared" si="1"/>
        <v>20250610</v>
      </c>
      <c r="C6" s="58" t="str">
        <f t="shared" si="1"/>
        <v>20250612</v>
      </c>
      <c r="D6" s="61">
        <v>45818</v>
      </c>
      <c r="E6" s="61">
        <v>45820</v>
      </c>
      <c r="F6" s="3">
        <v>3</v>
      </c>
      <c r="G6" s="3" t="s">
        <v>121</v>
      </c>
      <c r="H6" s="3" t="s">
        <v>178</v>
      </c>
      <c r="I6" s="55" t="s">
        <v>41</v>
      </c>
      <c r="J6" s="55" t="s">
        <v>251</v>
      </c>
      <c r="K6" s="55">
        <v>3</v>
      </c>
      <c r="L6" s="55">
        <v>18</v>
      </c>
      <c r="M6" s="55">
        <v>10</v>
      </c>
    </row>
    <row r="7" spans="1:13" ht="15" x14ac:dyDescent="0.25">
      <c r="A7" s="58" t="str">
        <f t="shared" si="0"/>
        <v>7M12</v>
      </c>
      <c r="B7" s="58" t="str">
        <f t="shared" si="1"/>
        <v>20250917</v>
      </c>
      <c r="C7" s="58" t="str">
        <f t="shared" si="1"/>
        <v>20250919</v>
      </c>
      <c r="D7" s="61">
        <v>45917</v>
      </c>
      <c r="E7" s="61">
        <v>45919</v>
      </c>
      <c r="F7" s="46">
        <v>4</v>
      </c>
      <c r="G7" s="46" t="s">
        <v>121</v>
      </c>
      <c r="H7" s="46" t="s">
        <v>179</v>
      </c>
      <c r="I7" s="56" t="s">
        <v>41</v>
      </c>
      <c r="J7" s="56" t="s">
        <v>258</v>
      </c>
      <c r="K7" s="56">
        <v>3</v>
      </c>
      <c r="L7" s="56">
        <v>18</v>
      </c>
      <c r="M7" s="56">
        <v>10</v>
      </c>
    </row>
    <row r="8" spans="1:13" ht="15" x14ac:dyDescent="0.25">
      <c r="A8" s="58" t="str">
        <f t="shared" ref="A8:A36" si="2">LEFT(H8,4)</f>
        <v>7M12</v>
      </c>
      <c r="B8" s="58" t="str">
        <f t="shared" ref="B8:B36" si="3">TEXT(D8,"yyyymmdd")</f>
        <v>20251110</v>
      </c>
      <c r="C8" s="58" t="str">
        <f t="shared" ref="C8:C36" si="4">TEXT(E8,"yyyymmdd")</f>
        <v>20251112</v>
      </c>
      <c r="D8" s="61">
        <v>45971</v>
      </c>
      <c r="E8" s="61">
        <v>45973</v>
      </c>
      <c r="F8" s="3">
        <v>5</v>
      </c>
      <c r="G8" s="3" t="s">
        <v>121</v>
      </c>
      <c r="H8" s="3" t="s">
        <v>180</v>
      </c>
      <c r="I8" s="55" t="s">
        <v>41</v>
      </c>
      <c r="J8" s="55" t="s">
        <v>240</v>
      </c>
      <c r="K8" s="55">
        <v>3</v>
      </c>
      <c r="L8" s="55">
        <v>18</v>
      </c>
      <c r="M8" s="55">
        <v>10</v>
      </c>
    </row>
    <row r="9" spans="1:13" ht="15" x14ac:dyDescent="0.25">
      <c r="A9" s="58" t="str">
        <f t="shared" si="2"/>
        <v>7M12</v>
      </c>
      <c r="B9" s="58" t="str">
        <f t="shared" si="3"/>
        <v>20260310</v>
      </c>
      <c r="C9" s="58" t="str">
        <f t="shared" si="4"/>
        <v>20260312</v>
      </c>
      <c r="D9" s="61">
        <v>46091</v>
      </c>
      <c r="E9" s="61">
        <v>46093</v>
      </c>
      <c r="F9" s="46">
        <v>6</v>
      </c>
      <c r="G9" s="46" t="s">
        <v>121</v>
      </c>
      <c r="H9" s="46" t="s">
        <v>181</v>
      </c>
      <c r="I9" s="56" t="s">
        <v>41</v>
      </c>
      <c r="J9" s="56" t="s">
        <v>246</v>
      </c>
      <c r="K9" s="56">
        <v>3</v>
      </c>
      <c r="L9" s="56">
        <v>18</v>
      </c>
      <c r="M9" s="56">
        <v>10</v>
      </c>
    </row>
    <row r="10" spans="1:13" ht="15" x14ac:dyDescent="0.25">
      <c r="A10" s="58" t="str">
        <f t="shared" si="2"/>
        <v>7M13</v>
      </c>
      <c r="B10" s="58" t="str">
        <f t="shared" si="3"/>
        <v>20250618</v>
      </c>
      <c r="C10" s="58" t="str">
        <f t="shared" si="4"/>
        <v>20250619</v>
      </c>
      <c r="D10" s="61">
        <v>45826</v>
      </c>
      <c r="E10" s="61">
        <v>45827</v>
      </c>
      <c r="F10" s="3">
        <v>7</v>
      </c>
      <c r="G10" s="3" t="s">
        <v>121</v>
      </c>
      <c r="H10" s="3" t="s">
        <v>80</v>
      </c>
      <c r="I10" s="55" t="s">
        <v>104</v>
      </c>
      <c r="J10" s="55" t="s">
        <v>182</v>
      </c>
      <c r="K10" s="55">
        <v>2</v>
      </c>
      <c r="L10" s="55">
        <v>12</v>
      </c>
      <c r="M10" s="55">
        <v>10</v>
      </c>
    </row>
    <row r="11" spans="1:13" ht="15" x14ac:dyDescent="0.25">
      <c r="A11" s="58" t="str">
        <f t="shared" si="2"/>
        <v>7M13</v>
      </c>
      <c r="B11" s="58" t="str">
        <f t="shared" si="3"/>
        <v>20251113</v>
      </c>
      <c r="C11" s="58" t="str">
        <f t="shared" si="4"/>
        <v>20251114</v>
      </c>
      <c r="D11" s="61">
        <v>45974</v>
      </c>
      <c r="E11" s="61">
        <v>45975</v>
      </c>
      <c r="F11" s="46">
        <v>8</v>
      </c>
      <c r="G11" s="46" t="s">
        <v>121</v>
      </c>
      <c r="H11" s="46" t="s">
        <v>81</v>
      </c>
      <c r="I11" s="56" t="s">
        <v>104</v>
      </c>
      <c r="J11" s="56" t="s">
        <v>183</v>
      </c>
      <c r="K11" s="56">
        <v>2</v>
      </c>
      <c r="L11" s="56">
        <v>12</v>
      </c>
      <c r="M11" s="56">
        <v>10</v>
      </c>
    </row>
    <row r="12" spans="1:13" ht="15" x14ac:dyDescent="0.25">
      <c r="A12" s="58" t="str">
        <f t="shared" si="2"/>
        <v>7M14</v>
      </c>
      <c r="B12" s="58" t="str">
        <f t="shared" si="3"/>
        <v>20251028</v>
      </c>
      <c r="C12" s="58" t="str">
        <f t="shared" si="4"/>
        <v>20251031</v>
      </c>
      <c r="D12" s="61">
        <v>45958</v>
      </c>
      <c r="E12" s="61">
        <v>45961</v>
      </c>
      <c r="F12" s="3">
        <v>9</v>
      </c>
      <c r="G12" s="3" t="s">
        <v>121</v>
      </c>
      <c r="H12" s="3" t="s">
        <v>79</v>
      </c>
      <c r="I12" s="55" t="s">
        <v>105</v>
      </c>
      <c r="J12" s="55" t="s">
        <v>237</v>
      </c>
      <c r="K12" s="55">
        <v>4</v>
      </c>
      <c r="L12" s="55">
        <v>24</v>
      </c>
      <c r="M12" s="55">
        <v>10</v>
      </c>
    </row>
    <row r="13" spans="1:13" ht="15" x14ac:dyDescent="0.25">
      <c r="A13" s="58" t="str">
        <f t="shared" si="2"/>
        <v>7M21</v>
      </c>
      <c r="B13" s="58" t="str">
        <f t="shared" si="3"/>
        <v>20250910</v>
      </c>
      <c r="C13" s="58" t="str">
        <f t="shared" si="4"/>
        <v>20250912</v>
      </c>
      <c r="D13" s="61">
        <v>45910</v>
      </c>
      <c r="E13" s="61">
        <v>45912</v>
      </c>
      <c r="F13" s="46">
        <v>10</v>
      </c>
      <c r="G13" s="46" t="s">
        <v>121</v>
      </c>
      <c r="H13" s="46" t="s">
        <v>83</v>
      </c>
      <c r="I13" s="56" t="s">
        <v>122</v>
      </c>
      <c r="J13" s="56" t="s">
        <v>257</v>
      </c>
      <c r="K13" s="56">
        <v>3</v>
      </c>
      <c r="L13" s="56">
        <v>18</v>
      </c>
      <c r="M13" s="56">
        <v>10</v>
      </c>
    </row>
    <row r="14" spans="1:13" ht="15" x14ac:dyDescent="0.25">
      <c r="A14" s="58" t="str">
        <f t="shared" si="2"/>
        <v>7M31</v>
      </c>
      <c r="B14" s="58" t="str">
        <f t="shared" si="3"/>
        <v>20250722</v>
      </c>
      <c r="C14" s="58" t="str">
        <f t="shared" si="4"/>
        <v>20250725</v>
      </c>
      <c r="D14" s="61">
        <v>45860</v>
      </c>
      <c r="E14" s="61">
        <v>45863</v>
      </c>
      <c r="F14" s="3">
        <v>11</v>
      </c>
      <c r="G14" s="3" t="s">
        <v>121</v>
      </c>
      <c r="H14" s="3" t="s">
        <v>76</v>
      </c>
      <c r="I14" s="55" t="s">
        <v>44</v>
      </c>
      <c r="J14" s="55" t="s">
        <v>254</v>
      </c>
      <c r="K14" s="55">
        <v>4</v>
      </c>
      <c r="L14" s="55">
        <v>24</v>
      </c>
      <c r="M14" s="55">
        <v>5</v>
      </c>
    </row>
    <row r="15" spans="1:13" ht="15" x14ac:dyDescent="0.25">
      <c r="A15" s="58" t="str">
        <f t="shared" si="2"/>
        <v>7M31</v>
      </c>
      <c r="B15" s="58" t="str">
        <f t="shared" si="3"/>
        <v>20260127</v>
      </c>
      <c r="C15" s="58" t="str">
        <f t="shared" si="4"/>
        <v>20260130</v>
      </c>
      <c r="D15" s="61">
        <v>46049</v>
      </c>
      <c r="E15" s="61">
        <v>46052</v>
      </c>
      <c r="F15" s="46">
        <v>12</v>
      </c>
      <c r="G15" s="46" t="s">
        <v>121</v>
      </c>
      <c r="H15" s="46" t="s">
        <v>184</v>
      </c>
      <c r="I15" s="56" t="s">
        <v>44</v>
      </c>
      <c r="J15" s="56" t="s">
        <v>243</v>
      </c>
      <c r="K15" s="56">
        <v>4</v>
      </c>
      <c r="L15" s="56">
        <v>24</v>
      </c>
      <c r="M15" s="56">
        <v>5</v>
      </c>
    </row>
    <row r="16" spans="1:13" ht="15" x14ac:dyDescent="0.25">
      <c r="A16" s="58" t="str">
        <f t="shared" si="2"/>
        <v>7M32</v>
      </c>
      <c r="B16" s="58" t="str">
        <f t="shared" si="3"/>
        <v>20250701</v>
      </c>
      <c r="C16" s="58" t="str">
        <f t="shared" si="4"/>
        <v>20250703</v>
      </c>
      <c r="D16" s="61">
        <v>45839</v>
      </c>
      <c r="E16" s="61">
        <v>45841</v>
      </c>
      <c r="F16" s="3">
        <v>13</v>
      </c>
      <c r="G16" s="3" t="s">
        <v>121</v>
      </c>
      <c r="H16" s="3" t="s">
        <v>77</v>
      </c>
      <c r="I16" s="55" t="s">
        <v>43</v>
      </c>
      <c r="J16" s="55" t="s">
        <v>252</v>
      </c>
      <c r="K16" s="55">
        <v>3</v>
      </c>
      <c r="L16" s="55">
        <v>18</v>
      </c>
      <c r="M16" s="55">
        <v>5</v>
      </c>
    </row>
    <row r="17" spans="1:13" ht="15" x14ac:dyDescent="0.25">
      <c r="A17" s="58" t="str">
        <f t="shared" si="2"/>
        <v>7M32</v>
      </c>
      <c r="B17" s="58" t="str">
        <f t="shared" si="3"/>
        <v>20260114</v>
      </c>
      <c r="C17" s="58" t="str">
        <f t="shared" si="4"/>
        <v>20260116</v>
      </c>
      <c r="D17" s="61">
        <v>46036</v>
      </c>
      <c r="E17" s="61">
        <v>46038</v>
      </c>
      <c r="F17" s="46">
        <v>14</v>
      </c>
      <c r="G17" s="46" t="s">
        <v>121</v>
      </c>
      <c r="H17" s="46" t="s">
        <v>78</v>
      </c>
      <c r="I17" s="56" t="s">
        <v>43</v>
      </c>
      <c r="J17" s="56" t="s">
        <v>241</v>
      </c>
      <c r="K17" s="56">
        <v>3</v>
      </c>
      <c r="L17" s="56">
        <v>18</v>
      </c>
      <c r="M17" s="56">
        <v>5</v>
      </c>
    </row>
    <row r="18" spans="1:13" ht="15" x14ac:dyDescent="0.25">
      <c r="A18" s="58" t="str">
        <f t="shared" si="2"/>
        <v>7M33</v>
      </c>
      <c r="B18" s="58" t="str">
        <f t="shared" si="3"/>
        <v>20250603</v>
      </c>
      <c r="C18" s="58" t="str">
        <f t="shared" si="4"/>
        <v>20250604</v>
      </c>
      <c r="D18" s="61">
        <v>45811</v>
      </c>
      <c r="E18" s="61">
        <v>45812</v>
      </c>
      <c r="F18" s="3">
        <v>15</v>
      </c>
      <c r="G18" s="3" t="s">
        <v>121</v>
      </c>
      <c r="H18" s="3" t="s">
        <v>129</v>
      </c>
      <c r="I18" s="55" t="s">
        <v>107</v>
      </c>
      <c r="J18" s="55" t="s">
        <v>185</v>
      </c>
      <c r="K18" s="55">
        <v>2</v>
      </c>
      <c r="L18" s="55">
        <v>12</v>
      </c>
      <c r="M18" s="55">
        <v>5</v>
      </c>
    </row>
    <row r="19" spans="1:13" ht="15" x14ac:dyDescent="0.25">
      <c r="A19" s="58" t="str">
        <f t="shared" si="2"/>
        <v>7M33</v>
      </c>
      <c r="B19" s="58" t="str">
        <f t="shared" si="3"/>
        <v>20260107</v>
      </c>
      <c r="C19" s="58" t="str">
        <f t="shared" si="4"/>
        <v>20260108</v>
      </c>
      <c r="D19" s="61">
        <v>46029</v>
      </c>
      <c r="E19" s="61">
        <v>46030</v>
      </c>
      <c r="F19" s="46">
        <v>16</v>
      </c>
      <c r="G19" s="46" t="s">
        <v>121</v>
      </c>
      <c r="H19" s="46" t="s">
        <v>130</v>
      </c>
      <c r="I19" s="56" t="s">
        <v>107</v>
      </c>
      <c r="J19" s="56" t="s">
        <v>186</v>
      </c>
      <c r="K19" s="56">
        <v>2</v>
      </c>
      <c r="L19" s="56">
        <v>12</v>
      </c>
      <c r="M19" s="56">
        <v>5</v>
      </c>
    </row>
    <row r="20" spans="1:13" ht="15" x14ac:dyDescent="0.25">
      <c r="A20" s="58" t="str">
        <f t="shared" si="2"/>
        <v>7M34</v>
      </c>
      <c r="B20" s="58" t="str">
        <f t="shared" si="3"/>
        <v>20250415</v>
      </c>
      <c r="C20" s="58" t="str">
        <f t="shared" si="4"/>
        <v>20250417</v>
      </c>
      <c r="D20" s="61">
        <v>45762</v>
      </c>
      <c r="E20" s="61">
        <v>45764</v>
      </c>
      <c r="F20" s="3">
        <v>17</v>
      </c>
      <c r="G20" s="3" t="s">
        <v>121</v>
      </c>
      <c r="H20" s="3" t="s">
        <v>127</v>
      </c>
      <c r="I20" s="55" t="s">
        <v>45</v>
      </c>
      <c r="J20" s="55" t="s">
        <v>248</v>
      </c>
      <c r="K20" s="55">
        <v>3</v>
      </c>
      <c r="L20" s="55">
        <v>18</v>
      </c>
      <c r="M20" s="55">
        <v>3</v>
      </c>
    </row>
    <row r="21" spans="1:13" ht="15" x14ac:dyDescent="0.25">
      <c r="A21" s="58" t="str">
        <f t="shared" si="2"/>
        <v>7M34</v>
      </c>
      <c r="B21" s="58" t="str">
        <f t="shared" si="3"/>
        <v>20250819</v>
      </c>
      <c r="C21" s="58" t="str">
        <f t="shared" si="4"/>
        <v>20250821</v>
      </c>
      <c r="D21" s="61">
        <v>45888</v>
      </c>
      <c r="E21" s="61">
        <v>45890</v>
      </c>
      <c r="F21" s="46">
        <v>18</v>
      </c>
      <c r="G21" s="46" t="s">
        <v>121</v>
      </c>
      <c r="H21" s="46" t="s">
        <v>128</v>
      </c>
      <c r="I21" s="56" t="s">
        <v>45</v>
      </c>
      <c r="J21" s="56" t="s">
        <v>255</v>
      </c>
      <c r="K21" s="56">
        <v>3</v>
      </c>
      <c r="L21" s="56">
        <v>18</v>
      </c>
      <c r="M21" s="56">
        <v>3</v>
      </c>
    </row>
    <row r="22" spans="1:13" ht="15" x14ac:dyDescent="0.25">
      <c r="A22" s="58" t="str">
        <f t="shared" si="2"/>
        <v>7M34</v>
      </c>
      <c r="B22" s="58" t="str">
        <f t="shared" si="3"/>
        <v>20251007</v>
      </c>
      <c r="C22" s="58" t="str">
        <f t="shared" si="4"/>
        <v>20251009</v>
      </c>
      <c r="D22" s="61">
        <v>45937</v>
      </c>
      <c r="E22" s="61">
        <v>45939</v>
      </c>
      <c r="F22" s="3">
        <v>19</v>
      </c>
      <c r="G22" s="3" t="s">
        <v>121</v>
      </c>
      <c r="H22" s="3" t="s">
        <v>187</v>
      </c>
      <c r="I22" s="55" t="s">
        <v>45</v>
      </c>
      <c r="J22" s="55" t="s">
        <v>238</v>
      </c>
      <c r="K22" s="55">
        <v>3</v>
      </c>
      <c r="L22" s="55">
        <v>18</v>
      </c>
      <c r="M22" s="55">
        <v>3</v>
      </c>
    </row>
    <row r="23" spans="1:13" ht="15" x14ac:dyDescent="0.25">
      <c r="A23" s="58" t="str">
        <f t="shared" si="2"/>
        <v>7M34</v>
      </c>
      <c r="B23" s="58" t="str">
        <f t="shared" si="3"/>
        <v>20260217</v>
      </c>
      <c r="C23" s="58" t="str">
        <f t="shared" si="4"/>
        <v>20260219</v>
      </c>
      <c r="D23" s="61">
        <v>46070</v>
      </c>
      <c r="E23" s="61">
        <v>46072</v>
      </c>
      <c r="F23" s="46">
        <v>20</v>
      </c>
      <c r="G23" s="46" t="s">
        <v>121</v>
      </c>
      <c r="H23" s="46" t="s">
        <v>188</v>
      </c>
      <c r="I23" s="56" t="s">
        <v>45</v>
      </c>
      <c r="J23" s="56" t="s">
        <v>244</v>
      </c>
      <c r="K23" s="56">
        <v>3</v>
      </c>
      <c r="L23" s="56">
        <v>18</v>
      </c>
      <c r="M23" s="56">
        <v>3</v>
      </c>
    </row>
    <row r="24" spans="1:13" ht="15" x14ac:dyDescent="0.25">
      <c r="A24" s="58" t="str">
        <f t="shared" si="2"/>
        <v>7M35</v>
      </c>
      <c r="B24" s="58" t="str">
        <f t="shared" si="3"/>
        <v>20250826</v>
      </c>
      <c r="C24" s="58" t="str">
        <f t="shared" si="4"/>
        <v>20250829</v>
      </c>
      <c r="D24" s="61">
        <v>45895</v>
      </c>
      <c r="E24" s="61">
        <v>45898</v>
      </c>
      <c r="F24" s="3">
        <v>21</v>
      </c>
      <c r="G24" s="3" t="s">
        <v>121</v>
      </c>
      <c r="H24" s="3" t="s">
        <v>131</v>
      </c>
      <c r="I24" s="55" t="s">
        <v>46</v>
      </c>
      <c r="J24" s="55" t="s">
        <v>256</v>
      </c>
      <c r="K24" s="55">
        <v>4</v>
      </c>
      <c r="L24" s="55">
        <v>24</v>
      </c>
      <c r="M24" s="55">
        <v>3</v>
      </c>
    </row>
    <row r="25" spans="1:13" ht="15" x14ac:dyDescent="0.25">
      <c r="A25" s="58" t="str">
        <f t="shared" si="2"/>
        <v>7M35</v>
      </c>
      <c r="B25" s="58" t="str">
        <f t="shared" si="3"/>
        <v>20260224</v>
      </c>
      <c r="C25" s="58" t="str">
        <f t="shared" si="4"/>
        <v>20260227</v>
      </c>
      <c r="D25" s="61">
        <v>46077</v>
      </c>
      <c r="E25" s="61">
        <v>46080</v>
      </c>
      <c r="F25" s="46">
        <v>22</v>
      </c>
      <c r="G25" s="46" t="s">
        <v>121</v>
      </c>
      <c r="H25" s="46" t="s">
        <v>132</v>
      </c>
      <c r="I25" s="56" t="s">
        <v>46</v>
      </c>
      <c r="J25" s="56" t="s">
        <v>245</v>
      </c>
      <c r="K25" s="56">
        <v>4</v>
      </c>
      <c r="L25" s="56">
        <v>24</v>
      </c>
      <c r="M25" s="56">
        <v>3</v>
      </c>
    </row>
    <row r="26" spans="1:13" ht="15" x14ac:dyDescent="0.25">
      <c r="A26" s="58" t="str">
        <f t="shared" si="2"/>
        <v>7M41</v>
      </c>
      <c r="B26" s="58" t="str">
        <f t="shared" si="3"/>
        <v>20250902</v>
      </c>
      <c r="C26" s="58" t="str">
        <f t="shared" si="4"/>
        <v>20250903</v>
      </c>
      <c r="D26" s="61">
        <v>45902</v>
      </c>
      <c r="E26" s="61">
        <v>45903</v>
      </c>
      <c r="F26" s="3">
        <v>23</v>
      </c>
      <c r="G26" s="3" t="s">
        <v>121</v>
      </c>
      <c r="H26" s="3" t="s">
        <v>84</v>
      </c>
      <c r="I26" s="55" t="s">
        <v>47</v>
      </c>
      <c r="J26" s="55" t="s">
        <v>189</v>
      </c>
      <c r="K26" s="55">
        <v>2</v>
      </c>
      <c r="L26" s="55">
        <v>12</v>
      </c>
      <c r="M26" s="55">
        <v>10</v>
      </c>
    </row>
    <row r="27" spans="1:13" ht="15" x14ac:dyDescent="0.25">
      <c r="A27" s="58" t="str">
        <f t="shared" si="2"/>
        <v>7M41</v>
      </c>
      <c r="B27" s="58" t="str">
        <f t="shared" si="3"/>
        <v>20260303</v>
      </c>
      <c r="C27" s="58" t="str">
        <f t="shared" si="4"/>
        <v>20260304</v>
      </c>
      <c r="D27" s="61">
        <v>46084</v>
      </c>
      <c r="E27" s="61">
        <v>46085</v>
      </c>
      <c r="F27" s="46">
        <v>24</v>
      </c>
      <c r="G27" s="46" t="s">
        <v>121</v>
      </c>
      <c r="H27" s="46" t="s">
        <v>133</v>
      </c>
      <c r="I27" s="56" t="s">
        <v>47</v>
      </c>
      <c r="J27" s="56" t="s">
        <v>190</v>
      </c>
      <c r="K27" s="56">
        <v>2</v>
      </c>
      <c r="L27" s="56">
        <v>12</v>
      </c>
      <c r="M27" s="56">
        <v>10</v>
      </c>
    </row>
    <row r="28" spans="1:13" ht="15" x14ac:dyDescent="0.25">
      <c r="A28" s="58" t="str">
        <f t="shared" si="2"/>
        <v>7M42</v>
      </c>
      <c r="B28" s="58" t="str">
        <f t="shared" si="3"/>
        <v>20250904</v>
      </c>
      <c r="C28" s="58" t="str">
        <f t="shared" si="4"/>
        <v>20250905</v>
      </c>
      <c r="D28" s="61">
        <v>45904</v>
      </c>
      <c r="E28" s="61">
        <v>45905</v>
      </c>
      <c r="F28" s="3">
        <v>25</v>
      </c>
      <c r="G28" s="3" t="s">
        <v>121</v>
      </c>
      <c r="H28" s="3" t="s">
        <v>134</v>
      </c>
      <c r="I28" s="55" t="s">
        <v>108</v>
      </c>
      <c r="J28" s="55" t="s">
        <v>191</v>
      </c>
      <c r="K28" s="55">
        <v>2</v>
      </c>
      <c r="L28" s="55">
        <v>12</v>
      </c>
      <c r="M28" s="55">
        <v>10</v>
      </c>
    </row>
    <row r="29" spans="1:13" ht="15" x14ac:dyDescent="0.25">
      <c r="A29" s="58" t="str">
        <f t="shared" si="2"/>
        <v>7M42</v>
      </c>
      <c r="B29" s="58" t="str">
        <f t="shared" si="3"/>
        <v>20260305</v>
      </c>
      <c r="C29" s="58" t="str">
        <f t="shared" si="4"/>
        <v>20260306</v>
      </c>
      <c r="D29" s="61">
        <v>46086</v>
      </c>
      <c r="E29" s="61">
        <v>46087</v>
      </c>
      <c r="F29" s="46">
        <v>26</v>
      </c>
      <c r="G29" s="46" t="s">
        <v>121</v>
      </c>
      <c r="H29" s="46" t="s">
        <v>135</v>
      </c>
      <c r="I29" s="56" t="s">
        <v>108</v>
      </c>
      <c r="J29" s="56" t="s">
        <v>192</v>
      </c>
      <c r="K29" s="56">
        <v>2</v>
      </c>
      <c r="L29" s="56">
        <v>12</v>
      </c>
      <c r="M29" s="56">
        <v>10</v>
      </c>
    </row>
    <row r="30" spans="1:13" ht="15" x14ac:dyDescent="0.25">
      <c r="A30" s="58" t="str">
        <f t="shared" si="2"/>
        <v>7M43</v>
      </c>
      <c r="B30" s="58" t="str">
        <f t="shared" si="3"/>
        <v>20250528</v>
      </c>
      <c r="C30" s="58" t="str">
        <f t="shared" si="4"/>
        <v>20250529</v>
      </c>
      <c r="D30" s="61">
        <v>45805</v>
      </c>
      <c r="E30" s="61">
        <v>45806</v>
      </c>
      <c r="F30" s="3">
        <v>27</v>
      </c>
      <c r="G30" s="3" t="s">
        <v>121</v>
      </c>
      <c r="H30" s="3" t="s">
        <v>140</v>
      </c>
      <c r="I30" s="55" t="s">
        <v>110</v>
      </c>
      <c r="J30" s="55" t="s">
        <v>193</v>
      </c>
      <c r="K30" s="55">
        <v>2</v>
      </c>
      <c r="L30" s="55">
        <v>14</v>
      </c>
      <c r="M30" s="55">
        <v>10</v>
      </c>
    </row>
    <row r="31" spans="1:13" ht="15" x14ac:dyDescent="0.25">
      <c r="A31" s="58" t="str">
        <f t="shared" si="2"/>
        <v>7M44</v>
      </c>
      <c r="B31" s="58" t="str">
        <f t="shared" si="3"/>
        <v>20250508</v>
      </c>
      <c r="C31" s="58" t="str">
        <f t="shared" si="4"/>
        <v>20250509</v>
      </c>
      <c r="D31" s="61">
        <v>45785</v>
      </c>
      <c r="E31" s="61">
        <v>45786</v>
      </c>
      <c r="F31" s="46">
        <v>28</v>
      </c>
      <c r="G31" s="46" t="s">
        <v>121</v>
      </c>
      <c r="H31" s="46" t="s">
        <v>136</v>
      </c>
      <c r="I31" s="56" t="s">
        <v>48</v>
      </c>
      <c r="J31" s="56" t="s">
        <v>194</v>
      </c>
      <c r="K31" s="56">
        <v>2</v>
      </c>
      <c r="L31" s="56">
        <v>12</v>
      </c>
      <c r="M31" s="56">
        <v>10</v>
      </c>
    </row>
    <row r="32" spans="1:13" ht="15" x14ac:dyDescent="0.25">
      <c r="A32" s="58" t="str">
        <f t="shared" si="2"/>
        <v>7M44</v>
      </c>
      <c r="B32" s="58" t="str">
        <f t="shared" si="3"/>
        <v>20251125</v>
      </c>
      <c r="C32" s="58" t="str">
        <f t="shared" si="4"/>
        <v>20251126</v>
      </c>
      <c r="D32" s="61">
        <v>45986</v>
      </c>
      <c r="E32" s="61">
        <v>45987</v>
      </c>
      <c r="F32" s="3">
        <v>29</v>
      </c>
      <c r="G32" s="3" t="s">
        <v>121</v>
      </c>
      <c r="H32" s="3" t="s">
        <v>137</v>
      </c>
      <c r="I32" s="55" t="s">
        <v>48</v>
      </c>
      <c r="J32" s="55" t="s">
        <v>195</v>
      </c>
      <c r="K32" s="55">
        <v>2</v>
      </c>
      <c r="L32" s="55">
        <v>12</v>
      </c>
      <c r="M32" s="55">
        <v>10</v>
      </c>
    </row>
    <row r="33" spans="1:13" ht="15" x14ac:dyDescent="0.25">
      <c r="A33" s="58" t="str">
        <f t="shared" si="2"/>
        <v>7M45</v>
      </c>
      <c r="B33" s="58" t="str">
        <f t="shared" si="3"/>
        <v>20250514</v>
      </c>
      <c r="C33" s="58" t="str">
        <f t="shared" si="4"/>
        <v>20250515</v>
      </c>
      <c r="D33" s="61">
        <v>45791</v>
      </c>
      <c r="E33" s="61">
        <v>45792</v>
      </c>
      <c r="F33" s="46">
        <v>30</v>
      </c>
      <c r="G33" s="46" t="s">
        <v>121</v>
      </c>
      <c r="H33" s="46" t="s">
        <v>138</v>
      </c>
      <c r="I33" s="56" t="s">
        <v>109</v>
      </c>
      <c r="J33" s="56" t="s">
        <v>196</v>
      </c>
      <c r="K33" s="56">
        <v>2</v>
      </c>
      <c r="L33" s="56">
        <v>12</v>
      </c>
      <c r="M33" s="56">
        <v>10</v>
      </c>
    </row>
    <row r="34" spans="1:13" ht="15" x14ac:dyDescent="0.25">
      <c r="A34" s="58" t="str">
        <f t="shared" si="2"/>
        <v>7M45</v>
      </c>
      <c r="B34" s="58" t="str">
        <f t="shared" si="3"/>
        <v>20251127</v>
      </c>
      <c r="C34" s="58" t="str">
        <f t="shared" si="4"/>
        <v>20251128</v>
      </c>
      <c r="D34" s="61">
        <v>45988</v>
      </c>
      <c r="E34" s="61">
        <v>45989</v>
      </c>
      <c r="F34" s="3">
        <v>31</v>
      </c>
      <c r="G34" s="3" t="s">
        <v>121</v>
      </c>
      <c r="H34" s="3" t="s">
        <v>139</v>
      </c>
      <c r="I34" s="55" t="s">
        <v>109</v>
      </c>
      <c r="J34" s="55" t="s">
        <v>197</v>
      </c>
      <c r="K34" s="55">
        <v>2</v>
      </c>
      <c r="L34" s="55">
        <v>12</v>
      </c>
      <c r="M34" s="55">
        <v>10</v>
      </c>
    </row>
    <row r="35" spans="1:13" ht="15" x14ac:dyDescent="0.25">
      <c r="A35" s="58" t="str">
        <f t="shared" si="2"/>
        <v>7M51</v>
      </c>
      <c r="B35" s="58" t="str">
        <f t="shared" si="3"/>
        <v>20250409</v>
      </c>
      <c r="C35" s="58" t="str">
        <f t="shared" si="4"/>
        <v>20250410</v>
      </c>
      <c r="D35" s="61">
        <v>45756</v>
      </c>
      <c r="E35" s="61">
        <v>45757</v>
      </c>
      <c r="F35" s="46">
        <v>32</v>
      </c>
      <c r="G35" s="46" t="s">
        <v>121</v>
      </c>
      <c r="H35" s="46" t="s">
        <v>85</v>
      </c>
      <c r="I35" s="56" t="s">
        <v>42</v>
      </c>
      <c r="J35" s="56" t="s">
        <v>198</v>
      </c>
      <c r="K35" s="56">
        <v>2</v>
      </c>
      <c r="L35" s="56">
        <v>12</v>
      </c>
      <c r="M35" s="56">
        <v>10</v>
      </c>
    </row>
    <row r="36" spans="1:13" ht="15" x14ac:dyDescent="0.25">
      <c r="A36" s="58" t="str">
        <f t="shared" si="2"/>
        <v>7M51</v>
      </c>
      <c r="B36" s="58" t="str">
        <f t="shared" si="3"/>
        <v>20251002</v>
      </c>
      <c r="C36" s="58" t="str">
        <f t="shared" si="4"/>
        <v>20251003</v>
      </c>
      <c r="D36" s="61">
        <v>45932</v>
      </c>
      <c r="E36" s="61">
        <v>45933</v>
      </c>
      <c r="F36" s="3">
        <v>33</v>
      </c>
      <c r="G36" s="3" t="s">
        <v>121</v>
      </c>
      <c r="H36" s="3" t="s">
        <v>199</v>
      </c>
      <c r="I36" s="55" t="s">
        <v>42</v>
      </c>
      <c r="J36" s="55" t="s">
        <v>200</v>
      </c>
      <c r="K36" s="55">
        <v>2</v>
      </c>
      <c r="L36" s="55">
        <v>12</v>
      </c>
      <c r="M36" s="55">
        <v>10</v>
      </c>
    </row>
    <row r="37" spans="1:13" ht="15" x14ac:dyDescent="0.25">
      <c r="A37" s="58" t="str">
        <f t="shared" ref="A37:A60" si="5">LEFT(H37,4)</f>
        <v>7M52</v>
      </c>
      <c r="B37" s="58" t="str">
        <f t="shared" ref="B37:B60" si="6">TEXT(D37,"yyyymmdd")</f>
        <v>20250910</v>
      </c>
      <c r="C37" s="58" t="str">
        <f t="shared" ref="C37:C60" si="7">TEXT(E37,"yyyymmdd")</f>
        <v>20250911</v>
      </c>
      <c r="D37" s="61">
        <v>45910</v>
      </c>
      <c r="E37" s="61">
        <v>45911</v>
      </c>
      <c r="F37" s="46">
        <v>34</v>
      </c>
      <c r="G37" s="46" t="s">
        <v>121</v>
      </c>
      <c r="H37" s="46" t="s">
        <v>201</v>
      </c>
      <c r="I37" s="56" t="s">
        <v>106</v>
      </c>
      <c r="J37" s="56" t="s">
        <v>202</v>
      </c>
      <c r="K37" s="56">
        <v>2</v>
      </c>
      <c r="L37" s="56">
        <v>12</v>
      </c>
      <c r="M37" s="56">
        <v>10</v>
      </c>
    </row>
    <row r="38" spans="1:13" ht="15" x14ac:dyDescent="0.25">
      <c r="A38" s="58" t="str">
        <f t="shared" si="5"/>
        <v>7M61</v>
      </c>
      <c r="B38" s="58" t="str">
        <f t="shared" si="6"/>
        <v>20251104</v>
      </c>
      <c r="C38" s="58" t="str">
        <f t="shared" si="7"/>
        <v>20251105</v>
      </c>
      <c r="D38" s="61">
        <v>45965</v>
      </c>
      <c r="E38" s="61">
        <v>45966</v>
      </c>
      <c r="F38" s="3">
        <v>35</v>
      </c>
      <c r="G38" s="3" t="s">
        <v>121</v>
      </c>
      <c r="H38" s="3" t="s">
        <v>86</v>
      </c>
      <c r="I38" s="55" t="s">
        <v>49</v>
      </c>
      <c r="J38" s="55" t="s">
        <v>266</v>
      </c>
      <c r="K38" s="55">
        <v>2</v>
      </c>
      <c r="L38" s="55">
        <v>12</v>
      </c>
      <c r="M38" s="55">
        <v>10</v>
      </c>
    </row>
    <row r="39" spans="1:13" ht="15" x14ac:dyDescent="0.25">
      <c r="A39" s="58" t="str">
        <f t="shared" si="5"/>
        <v>7M62</v>
      </c>
      <c r="B39" s="58" t="str">
        <f t="shared" si="6"/>
        <v>20250924</v>
      </c>
      <c r="C39" s="58" t="str">
        <f t="shared" si="7"/>
        <v>20250926</v>
      </c>
      <c r="D39" s="61">
        <v>45924</v>
      </c>
      <c r="E39" s="61">
        <v>45926</v>
      </c>
      <c r="F39" s="46">
        <v>36</v>
      </c>
      <c r="G39" s="46" t="s">
        <v>121</v>
      </c>
      <c r="H39" s="46" t="s">
        <v>125</v>
      </c>
      <c r="I39" s="56" t="s">
        <v>50</v>
      </c>
      <c r="J39" s="56" t="s">
        <v>259</v>
      </c>
      <c r="K39" s="56">
        <v>3</v>
      </c>
      <c r="L39" s="56">
        <v>18</v>
      </c>
      <c r="M39" s="56">
        <v>10</v>
      </c>
    </row>
    <row r="40" spans="1:13" ht="15" x14ac:dyDescent="0.25">
      <c r="A40" s="58" t="str">
        <f t="shared" si="5"/>
        <v>7M62</v>
      </c>
      <c r="B40" s="58" t="str">
        <f t="shared" si="6"/>
        <v>20260317</v>
      </c>
      <c r="C40" s="58" t="str">
        <f t="shared" si="7"/>
        <v>20260319</v>
      </c>
      <c r="D40" s="61">
        <v>46098</v>
      </c>
      <c r="E40" s="61">
        <v>46100</v>
      </c>
      <c r="F40" s="3">
        <v>37</v>
      </c>
      <c r="G40" s="3" t="s">
        <v>121</v>
      </c>
      <c r="H40" s="3" t="s">
        <v>126</v>
      </c>
      <c r="I40" s="55" t="s">
        <v>50</v>
      </c>
      <c r="J40" s="55" t="s">
        <v>247</v>
      </c>
      <c r="K40" s="55">
        <v>3</v>
      </c>
      <c r="L40" s="55">
        <v>18</v>
      </c>
      <c r="M40" s="55">
        <v>10</v>
      </c>
    </row>
    <row r="41" spans="1:13" ht="15" x14ac:dyDescent="0.25">
      <c r="A41" s="58" t="str">
        <f t="shared" si="5"/>
        <v>7M71</v>
      </c>
      <c r="B41" s="58" t="str">
        <f t="shared" si="6"/>
        <v>20250409</v>
      </c>
      <c r="C41" s="58" t="str">
        <f t="shared" si="7"/>
        <v>20250411</v>
      </c>
      <c r="D41" s="61">
        <v>45756</v>
      </c>
      <c r="E41" s="61">
        <v>45758</v>
      </c>
      <c r="F41" s="46">
        <v>38</v>
      </c>
      <c r="G41" s="46" t="s">
        <v>121</v>
      </c>
      <c r="H41" s="46" t="s">
        <v>87</v>
      </c>
      <c r="I41" s="56" t="s">
        <v>51</v>
      </c>
      <c r="J41" s="56" t="s">
        <v>249</v>
      </c>
      <c r="K41" s="56">
        <v>3</v>
      </c>
      <c r="L41" s="56">
        <v>18</v>
      </c>
      <c r="M41" s="56">
        <v>12</v>
      </c>
    </row>
    <row r="42" spans="1:13" ht="15" x14ac:dyDescent="0.25">
      <c r="A42" s="58" t="str">
        <f t="shared" si="5"/>
        <v>7M71</v>
      </c>
      <c r="B42" s="58" t="str">
        <f t="shared" si="6"/>
        <v>20251008</v>
      </c>
      <c r="C42" s="58" t="str">
        <f t="shared" si="7"/>
        <v>20251010</v>
      </c>
      <c r="D42" s="61">
        <v>45938</v>
      </c>
      <c r="E42" s="61">
        <v>45940</v>
      </c>
      <c r="F42" s="3">
        <v>39</v>
      </c>
      <c r="G42" s="3" t="s">
        <v>121</v>
      </c>
      <c r="H42" s="3" t="s">
        <v>203</v>
      </c>
      <c r="I42" s="55" t="s">
        <v>51</v>
      </c>
      <c r="J42" s="55" t="s">
        <v>239</v>
      </c>
      <c r="K42" s="55">
        <v>3</v>
      </c>
      <c r="L42" s="55">
        <v>18</v>
      </c>
      <c r="M42" s="55">
        <v>12</v>
      </c>
    </row>
    <row r="43" spans="1:13" ht="15" x14ac:dyDescent="0.25">
      <c r="A43" s="58" t="str">
        <f t="shared" si="5"/>
        <v>7M81</v>
      </c>
      <c r="B43" s="58" t="str">
        <f t="shared" si="6"/>
        <v>20250917</v>
      </c>
      <c r="C43" s="58" t="str">
        <f t="shared" si="7"/>
        <v>20250918</v>
      </c>
      <c r="D43" s="61">
        <v>45917</v>
      </c>
      <c r="E43" s="61">
        <v>45918</v>
      </c>
      <c r="F43" s="46">
        <v>40</v>
      </c>
      <c r="G43" s="46" t="s">
        <v>121</v>
      </c>
      <c r="H43" s="46" t="s">
        <v>141</v>
      </c>
      <c r="I43" s="56" t="s">
        <v>52</v>
      </c>
      <c r="J43" s="56" t="s">
        <v>204</v>
      </c>
      <c r="K43" s="56">
        <v>2</v>
      </c>
      <c r="L43" s="56">
        <v>12</v>
      </c>
      <c r="M43" s="56">
        <v>10</v>
      </c>
    </row>
    <row r="44" spans="1:13" ht="15" x14ac:dyDescent="0.25">
      <c r="A44" s="58" t="str">
        <f t="shared" si="5"/>
        <v>7M81</v>
      </c>
      <c r="B44" s="58" t="str">
        <f t="shared" si="6"/>
        <v>20260326</v>
      </c>
      <c r="C44" s="58" t="str">
        <f t="shared" si="7"/>
        <v>20260327</v>
      </c>
      <c r="D44" s="61">
        <v>46107</v>
      </c>
      <c r="E44" s="61">
        <v>46108</v>
      </c>
      <c r="F44" s="3">
        <v>41</v>
      </c>
      <c r="G44" s="3" t="s">
        <v>121</v>
      </c>
      <c r="H44" s="3" t="s">
        <v>142</v>
      </c>
      <c r="I44" s="55" t="s">
        <v>52</v>
      </c>
      <c r="J44" s="55" t="s">
        <v>205</v>
      </c>
      <c r="K44" s="55">
        <v>2</v>
      </c>
      <c r="L44" s="55">
        <v>12</v>
      </c>
      <c r="M44" s="55">
        <v>10</v>
      </c>
    </row>
    <row r="45" spans="1:13" ht="15" x14ac:dyDescent="0.25">
      <c r="A45" s="58" t="str">
        <f t="shared" si="5"/>
        <v>7D01</v>
      </c>
      <c r="B45" s="58" t="str">
        <f t="shared" si="6"/>
        <v>20250619</v>
      </c>
      <c r="C45" s="58" t="str">
        <f t="shared" si="7"/>
        <v>20250620</v>
      </c>
      <c r="D45" s="61">
        <v>45827</v>
      </c>
      <c r="E45" s="61">
        <v>45828</v>
      </c>
      <c r="F45" s="46">
        <v>42</v>
      </c>
      <c r="G45" s="46" t="s">
        <v>124</v>
      </c>
      <c r="H45" s="46" t="s">
        <v>90</v>
      </c>
      <c r="I45" s="56" t="s">
        <v>54</v>
      </c>
      <c r="J45" s="56" t="s">
        <v>177</v>
      </c>
      <c r="K45" s="56">
        <v>2</v>
      </c>
      <c r="L45" s="56">
        <v>12</v>
      </c>
      <c r="M45" s="56">
        <v>10</v>
      </c>
    </row>
    <row r="46" spans="1:13" ht="15" x14ac:dyDescent="0.25">
      <c r="A46" s="58" t="str">
        <f t="shared" si="5"/>
        <v>7D01</v>
      </c>
      <c r="B46" s="58" t="str">
        <f t="shared" si="6"/>
        <v>20251120</v>
      </c>
      <c r="C46" s="58" t="str">
        <f t="shared" si="7"/>
        <v>20251121</v>
      </c>
      <c r="D46" s="61">
        <v>45981</v>
      </c>
      <c r="E46" s="61">
        <v>45982</v>
      </c>
      <c r="F46" s="3">
        <v>43</v>
      </c>
      <c r="G46" s="3" t="s">
        <v>124</v>
      </c>
      <c r="H46" s="3" t="s">
        <v>91</v>
      </c>
      <c r="I46" s="55" t="s">
        <v>54</v>
      </c>
      <c r="J46" s="55" t="s">
        <v>209</v>
      </c>
      <c r="K46" s="55">
        <v>2</v>
      </c>
      <c r="L46" s="55">
        <v>12</v>
      </c>
      <c r="M46" s="55">
        <v>10</v>
      </c>
    </row>
    <row r="47" spans="1:13" ht="15" x14ac:dyDescent="0.25">
      <c r="A47" s="58" t="str">
        <f t="shared" si="5"/>
        <v>7D02</v>
      </c>
      <c r="B47" s="58" t="str">
        <f t="shared" si="6"/>
        <v>20250717</v>
      </c>
      <c r="C47" s="58" t="str">
        <f t="shared" si="7"/>
        <v>20250718</v>
      </c>
      <c r="D47" s="61">
        <v>45855</v>
      </c>
      <c r="E47" s="61">
        <v>45856</v>
      </c>
      <c r="F47" s="46">
        <v>44</v>
      </c>
      <c r="G47" s="46" t="s">
        <v>124</v>
      </c>
      <c r="H47" s="46" t="s">
        <v>96</v>
      </c>
      <c r="I47" s="56" t="s">
        <v>206</v>
      </c>
      <c r="J47" s="56" t="s">
        <v>207</v>
      </c>
      <c r="K47" s="56">
        <v>2</v>
      </c>
      <c r="L47" s="56">
        <v>12</v>
      </c>
      <c r="M47" s="56">
        <v>10</v>
      </c>
    </row>
    <row r="48" spans="1:13" ht="15" x14ac:dyDescent="0.25">
      <c r="A48" s="58" t="str">
        <f t="shared" si="5"/>
        <v>7D03</v>
      </c>
      <c r="B48" s="58" t="str">
        <f t="shared" si="6"/>
        <v>20250703</v>
      </c>
      <c r="C48" s="58" t="str">
        <f t="shared" si="7"/>
        <v>20250704</v>
      </c>
      <c r="D48" s="61">
        <v>45841</v>
      </c>
      <c r="E48" s="61">
        <v>45842</v>
      </c>
      <c r="F48" s="3">
        <v>45</v>
      </c>
      <c r="G48" s="3" t="s">
        <v>124</v>
      </c>
      <c r="H48" s="3" t="s">
        <v>92</v>
      </c>
      <c r="I48" s="55" t="s">
        <v>55</v>
      </c>
      <c r="J48" s="55" t="s">
        <v>208</v>
      </c>
      <c r="K48" s="55">
        <v>2</v>
      </c>
      <c r="L48" s="55">
        <v>12</v>
      </c>
      <c r="M48" s="55">
        <v>10</v>
      </c>
    </row>
    <row r="49" spans="1:13" ht="15" x14ac:dyDescent="0.25">
      <c r="A49" s="58" t="str">
        <f t="shared" si="5"/>
        <v>7D03</v>
      </c>
      <c r="B49" s="58" t="str">
        <f t="shared" si="6"/>
        <v>20251211</v>
      </c>
      <c r="C49" s="58" t="str">
        <f t="shared" si="7"/>
        <v>20251212</v>
      </c>
      <c r="D49" s="61">
        <v>46002</v>
      </c>
      <c r="E49" s="61">
        <v>46003</v>
      </c>
      <c r="F49" s="46">
        <v>46</v>
      </c>
      <c r="G49" s="46" t="s">
        <v>124</v>
      </c>
      <c r="H49" s="46" t="s">
        <v>93</v>
      </c>
      <c r="I49" s="56" t="s">
        <v>55</v>
      </c>
      <c r="J49" s="56" t="s">
        <v>215</v>
      </c>
      <c r="K49" s="56">
        <v>2</v>
      </c>
      <c r="L49" s="56">
        <v>12</v>
      </c>
      <c r="M49" s="56">
        <v>10</v>
      </c>
    </row>
    <row r="50" spans="1:13" ht="15" x14ac:dyDescent="0.25">
      <c r="A50" s="58" t="str">
        <f t="shared" si="5"/>
        <v>7D04</v>
      </c>
      <c r="B50" s="58" t="str">
        <f t="shared" si="6"/>
        <v>20250710</v>
      </c>
      <c r="C50" s="58" t="str">
        <f t="shared" si="7"/>
        <v>20250711</v>
      </c>
      <c r="D50" s="61">
        <v>45848</v>
      </c>
      <c r="E50" s="61">
        <v>45849</v>
      </c>
      <c r="F50" s="3">
        <v>47</v>
      </c>
      <c r="G50" s="3" t="s">
        <v>124</v>
      </c>
      <c r="H50" s="3" t="s">
        <v>94</v>
      </c>
      <c r="I50" s="55" t="s">
        <v>56</v>
      </c>
      <c r="J50" s="55" t="s">
        <v>210</v>
      </c>
      <c r="K50" s="55">
        <v>2</v>
      </c>
      <c r="L50" s="55">
        <v>12</v>
      </c>
      <c r="M50" s="55">
        <v>10</v>
      </c>
    </row>
    <row r="51" spans="1:13" ht="15" x14ac:dyDescent="0.25">
      <c r="A51" s="58" t="str">
        <f t="shared" si="5"/>
        <v>7D04</v>
      </c>
      <c r="B51" s="58" t="str">
        <f t="shared" si="6"/>
        <v>20251218</v>
      </c>
      <c r="C51" s="58" t="str">
        <f t="shared" si="7"/>
        <v>20251219</v>
      </c>
      <c r="D51" s="61">
        <v>46009</v>
      </c>
      <c r="E51" s="61">
        <v>46010</v>
      </c>
      <c r="F51" s="46">
        <v>48</v>
      </c>
      <c r="G51" s="46" t="s">
        <v>124</v>
      </c>
      <c r="H51" s="46" t="s">
        <v>95</v>
      </c>
      <c r="I51" s="56" t="s">
        <v>56</v>
      </c>
      <c r="J51" s="56" t="s">
        <v>212</v>
      </c>
      <c r="K51" s="56">
        <v>2</v>
      </c>
      <c r="L51" s="56">
        <v>12</v>
      </c>
      <c r="M51" s="56">
        <v>10</v>
      </c>
    </row>
    <row r="52" spans="1:13" ht="15" x14ac:dyDescent="0.25">
      <c r="A52" s="58" t="str">
        <f t="shared" si="5"/>
        <v>7D05</v>
      </c>
      <c r="B52" s="58" t="str">
        <f t="shared" si="6"/>
        <v>20250828</v>
      </c>
      <c r="C52" s="58" t="str">
        <f t="shared" si="7"/>
        <v>20250829</v>
      </c>
      <c r="D52" s="61">
        <v>45897</v>
      </c>
      <c r="E52" s="61">
        <v>45898</v>
      </c>
      <c r="F52" s="3">
        <v>49</v>
      </c>
      <c r="G52" s="3" t="s">
        <v>124</v>
      </c>
      <c r="H52" s="3" t="s">
        <v>100</v>
      </c>
      <c r="I52" s="55" t="s">
        <v>59</v>
      </c>
      <c r="J52" s="55" t="s">
        <v>211</v>
      </c>
      <c r="K52" s="55">
        <v>2</v>
      </c>
      <c r="L52" s="55">
        <v>12</v>
      </c>
      <c r="M52" s="55">
        <v>4</v>
      </c>
    </row>
    <row r="53" spans="1:13" ht="15" x14ac:dyDescent="0.25">
      <c r="A53" s="58" t="str">
        <f t="shared" si="5"/>
        <v>7D05</v>
      </c>
      <c r="B53" s="58" t="str">
        <f t="shared" si="6"/>
        <v>20260122</v>
      </c>
      <c r="C53" s="58" t="str">
        <f t="shared" si="7"/>
        <v>20260123</v>
      </c>
      <c r="D53" s="61">
        <v>46044</v>
      </c>
      <c r="E53" s="61">
        <v>46045</v>
      </c>
      <c r="F53" s="46">
        <v>50</v>
      </c>
      <c r="G53" s="46" t="s">
        <v>124</v>
      </c>
      <c r="H53" s="46" t="s">
        <v>101</v>
      </c>
      <c r="I53" s="56" t="s">
        <v>59</v>
      </c>
      <c r="J53" s="56" t="s">
        <v>236</v>
      </c>
      <c r="K53" s="56">
        <v>2</v>
      </c>
      <c r="L53" s="56">
        <v>12</v>
      </c>
      <c r="M53" s="56">
        <v>4</v>
      </c>
    </row>
    <row r="54" spans="1:13" ht="15" x14ac:dyDescent="0.25">
      <c r="A54" s="58" t="str">
        <f t="shared" si="5"/>
        <v>7D06</v>
      </c>
      <c r="B54" s="58" t="str">
        <f t="shared" si="6"/>
        <v>20250807</v>
      </c>
      <c r="C54" s="58" t="str">
        <f t="shared" si="7"/>
        <v>20250808</v>
      </c>
      <c r="D54" s="61">
        <v>45876</v>
      </c>
      <c r="E54" s="61">
        <v>45877</v>
      </c>
      <c r="F54" s="3">
        <v>51</v>
      </c>
      <c r="G54" s="3" t="s">
        <v>124</v>
      </c>
      <c r="H54" s="3" t="s">
        <v>97</v>
      </c>
      <c r="I54" s="55" t="s">
        <v>57</v>
      </c>
      <c r="J54" s="55" t="s">
        <v>213</v>
      </c>
      <c r="K54" s="55">
        <v>2</v>
      </c>
      <c r="L54" s="55">
        <v>12</v>
      </c>
      <c r="M54" s="55">
        <v>5</v>
      </c>
    </row>
    <row r="55" spans="1:13" ht="15" x14ac:dyDescent="0.25">
      <c r="A55" s="58" t="str">
        <f t="shared" si="5"/>
        <v>7D07</v>
      </c>
      <c r="B55" s="58" t="str">
        <f t="shared" si="6"/>
        <v>20250728</v>
      </c>
      <c r="C55" s="58" t="str">
        <f t="shared" si="7"/>
        <v>20250729</v>
      </c>
      <c r="D55" s="61">
        <v>45866</v>
      </c>
      <c r="E55" s="61">
        <v>45867</v>
      </c>
      <c r="F55" s="46">
        <v>52</v>
      </c>
      <c r="G55" s="46" t="s">
        <v>124</v>
      </c>
      <c r="H55" s="46" t="s">
        <v>98</v>
      </c>
      <c r="I55" s="56" t="s">
        <v>58</v>
      </c>
      <c r="J55" s="56" t="s">
        <v>214</v>
      </c>
      <c r="K55" s="56">
        <v>2</v>
      </c>
      <c r="L55" s="56">
        <v>12</v>
      </c>
      <c r="M55" s="56">
        <v>10</v>
      </c>
    </row>
    <row r="56" spans="1:13" ht="15" x14ac:dyDescent="0.25">
      <c r="A56" s="58" t="str">
        <f t="shared" si="5"/>
        <v>7D07</v>
      </c>
      <c r="B56" s="58" t="str">
        <f t="shared" si="6"/>
        <v>20260115</v>
      </c>
      <c r="C56" s="58" t="str">
        <f t="shared" si="7"/>
        <v>20260116</v>
      </c>
      <c r="D56" s="61">
        <v>46037</v>
      </c>
      <c r="E56" s="61">
        <v>46038</v>
      </c>
      <c r="F56" s="3">
        <v>53</v>
      </c>
      <c r="G56" s="3" t="s">
        <v>124</v>
      </c>
      <c r="H56" s="3" t="s">
        <v>99</v>
      </c>
      <c r="I56" s="55" t="s">
        <v>58</v>
      </c>
      <c r="J56" s="55" t="s">
        <v>235</v>
      </c>
      <c r="K56" s="55">
        <v>2</v>
      </c>
      <c r="L56" s="55">
        <v>12</v>
      </c>
      <c r="M56" s="55">
        <v>10</v>
      </c>
    </row>
    <row r="57" spans="1:13" ht="15" x14ac:dyDescent="0.25">
      <c r="A57" s="58" t="str">
        <f t="shared" si="5"/>
        <v>7D08</v>
      </c>
      <c r="B57" s="58" t="str">
        <f t="shared" si="6"/>
        <v>20250612</v>
      </c>
      <c r="C57" s="58" t="str">
        <f t="shared" si="7"/>
        <v>20250613</v>
      </c>
      <c r="D57" s="61">
        <v>45820</v>
      </c>
      <c r="E57" s="61">
        <v>45821</v>
      </c>
      <c r="F57" s="46">
        <v>54</v>
      </c>
      <c r="G57" s="46" t="s">
        <v>124</v>
      </c>
      <c r="H57" s="46" t="s">
        <v>88</v>
      </c>
      <c r="I57" s="56" t="s">
        <v>53</v>
      </c>
      <c r="J57" s="56" t="s">
        <v>216</v>
      </c>
      <c r="K57" s="56">
        <v>2</v>
      </c>
      <c r="L57" s="56">
        <v>12</v>
      </c>
      <c r="M57" s="56">
        <v>10</v>
      </c>
    </row>
    <row r="58" spans="1:13" ht="15" x14ac:dyDescent="0.25">
      <c r="A58" s="58" t="str">
        <f t="shared" si="5"/>
        <v>7D08</v>
      </c>
      <c r="B58" s="58" t="str">
        <f t="shared" si="6"/>
        <v>20251113</v>
      </c>
      <c r="C58" s="58" t="str">
        <f t="shared" si="7"/>
        <v>20251114</v>
      </c>
      <c r="D58" s="61">
        <v>45974</v>
      </c>
      <c r="E58" s="61">
        <v>45975</v>
      </c>
      <c r="F58" s="3">
        <v>55</v>
      </c>
      <c r="G58" s="3" t="s">
        <v>124</v>
      </c>
      <c r="H58" s="3" t="s">
        <v>89</v>
      </c>
      <c r="I58" s="55" t="s">
        <v>53</v>
      </c>
      <c r="J58" s="55" t="s">
        <v>183</v>
      </c>
      <c r="K58" s="55">
        <v>2</v>
      </c>
      <c r="L58" s="55">
        <v>12</v>
      </c>
      <c r="M58" s="55">
        <v>10</v>
      </c>
    </row>
    <row r="59" spans="1:13" ht="15" x14ac:dyDescent="0.25">
      <c r="A59" s="58" t="str">
        <f t="shared" si="5"/>
        <v>7D11</v>
      </c>
      <c r="B59" s="58" t="str">
        <f t="shared" si="6"/>
        <v>20250626</v>
      </c>
      <c r="C59" s="58" t="str">
        <f t="shared" si="7"/>
        <v>20250627</v>
      </c>
      <c r="D59" s="61">
        <v>45834</v>
      </c>
      <c r="E59" s="61">
        <v>45835</v>
      </c>
      <c r="F59" s="46">
        <v>56</v>
      </c>
      <c r="G59" s="46" t="s">
        <v>124</v>
      </c>
      <c r="H59" s="46" t="s">
        <v>217</v>
      </c>
      <c r="I59" s="56" t="s">
        <v>111</v>
      </c>
      <c r="J59" s="56" t="s">
        <v>218</v>
      </c>
      <c r="K59" s="56">
        <v>2</v>
      </c>
      <c r="L59" s="56">
        <v>12</v>
      </c>
      <c r="M59" s="56">
        <v>10</v>
      </c>
    </row>
    <row r="60" spans="1:13" ht="15" x14ac:dyDescent="0.25">
      <c r="A60" s="58" t="str">
        <f t="shared" si="5"/>
        <v>7D11</v>
      </c>
      <c r="B60" s="58" t="str">
        <f t="shared" si="6"/>
        <v>20251127</v>
      </c>
      <c r="C60" s="58" t="str">
        <f t="shared" si="7"/>
        <v>20251128</v>
      </c>
      <c r="D60" s="61">
        <v>45988</v>
      </c>
      <c r="E60" s="61">
        <v>45989</v>
      </c>
      <c r="F60" s="3">
        <v>57</v>
      </c>
      <c r="G60" s="3" t="s">
        <v>124</v>
      </c>
      <c r="H60" s="3" t="s">
        <v>219</v>
      </c>
      <c r="I60" s="55" t="s">
        <v>111</v>
      </c>
      <c r="J60" s="55" t="s">
        <v>197</v>
      </c>
      <c r="K60" s="55">
        <v>2</v>
      </c>
      <c r="L60" s="55">
        <v>12</v>
      </c>
      <c r="M60" s="55">
        <v>10</v>
      </c>
    </row>
    <row r="61" spans="1:13" ht="15" x14ac:dyDescent="0.25">
      <c r="A61" s="58" t="str">
        <f t="shared" ref="A61:A67" si="8">LEFT(H61,4)</f>
        <v>7H01</v>
      </c>
      <c r="B61" s="58" t="str">
        <f t="shared" ref="B61:B67" si="9">TEXT(D61,"yyyymmdd")</f>
        <v>20250524</v>
      </c>
      <c r="C61" s="58" t="str">
        <f t="shared" ref="C61:C67" si="10">TEXT(E61,"yyyymmdd")</f>
        <v>20250525</v>
      </c>
      <c r="D61" s="61">
        <v>45801</v>
      </c>
      <c r="E61" s="61">
        <v>45802</v>
      </c>
      <c r="F61" s="46">
        <v>58</v>
      </c>
      <c r="G61" s="46" t="s">
        <v>123</v>
      </c>
      <c r="H61" s="46" t="s">
        <v>102</v>
      </c>
      <c r="I61" s="56" t="s">
        <v>149</v>
      </c>
      <c r="J61" s="56" t="s">
        <v>220</v>
      </c>
      <c r="K61" s="56">
        <v>2</v>
      </c>
      <c r="L61" s="56">
        <v>12</v>
      </c>
      <c r="M61" s="56">
        <v>15</v>
      </c>
    </row>
    <row r="62" spans="1:13" ht="15" x14ac:dyDescent="0.25">
      <c r="A62" s="58" t="str">
        <f t="shared" si="8"/>
        <v>7H01</v>
      </c>
      <c r="B62" s="58" t="str">
        <f t="shared" si="9"/>
        <v>20251021</v>
      </c>
      <c r="C62" s="58" t="str">
        <f t="shared" si="10"/>
        <v>20251022</v>
      </c>
      <c r="D62" s="61">
        <v>45951</v>
      </c>
      <c r="E62" s="61">
        <v>45952</v>
      </c>
      <c r="F62" s="3">
        <v>59</v>
      </c>
      <c r="G62" s="3" t="s">
        <v>123</v>
      </c>
      <c r="H62" s="3" t="s">
        <v>144</v>
      </c>
      <c r="I62" s="55" t="s">
        <v>149</v>
      </c>
      <c r="J62" s="55" t="s">
        <v>267</v>
      </c>
      <c r="K62" s="55">
        <v>2</v>
      </c>
      <c r="L62" s="55">
        <v>12</v>
      </c>
      <c r="M62" s="55">
        <v>15</v>
      </c>
    </row>
    <row r="63" spans="1:13" ht="15" x14ac:dyDescent="0.25">
      <c r="A63" s="58" t="str">
        <f t="shared" si="8"/>
        <v>7H02</v>
      </c>
      <c r="B63" s="58" t="str">
        <f t="shared" si="9"/>
        <v>20251023</v>
      </c>
      <c r="C63" s="58" t="str">
        <f t="shared" si="10"/>
        <v>20251024</v>
      </c>
      <c r="D63" s="61">
        <v>45953</v>
      </c>
      <c r="E63" s="61">
        <v>45954</v>
      </c>
      <c r="F63" s="46">
        <v>60</v>
      </c>
      <c r="G63" s="46" t="s">
        <v>123</v>
      </c>
      <c r="H63" s="46" t="s">
        <v>145</v>
      </c>
      <c r="I63" s="56" t="s">
        <v>150</v>
      </c>
      <c r="J63" s="56" t="s">
        <v>268</v>
      </c>
      <c r="K63" s="56">
        <v>2</v>
      </c>
      <c r="L63" s="56">
        <v>12</v>
      </c>
      <c r="M63" s="56">
        <v>15</v>
      </c>
    </row>
    <row r="64" spans="1:13" ht="15" x14ac:dyDescent="0.25">
      <c r="A64" s="58" t="str">
        <f t="shared" si="8"/>
        <v>7H11</v>
      </c>
      <c r="B64" s="58" t="str">
        <f t="shared" si="9"/>
        <v>20250529</v>
      </c>
      <c r="C64" s="58" t="str">
        <f t="shared" si="10"/>
        <v>20250530</v>
      </c>
      <c r="D64" s="61">
        <v>45806</v>
      </c>
      <c r="E64" s="61">
        <v>45807</v>
      </c>
      <c r="F64" s="3">
        <v>61</v>
      </c>
      <c r="G64" s="3" t="s">
        <v>123</v>
      </c>
      <c r="H64" s="3" t="s">
        <v>146</v>
      </c>
      <c r="I64" s="55" t="s">
        <v>60</v>
      </c>
      <c r="J64" s="55" t="s">
        <v>269</v>
      </c>
      <c r="K64" s="55">
        <v>2</v>
      </c>
      <c r="L64" s="55">
        <v>12</v>
      </c>
      <c r="M64" s="55">
        <v>6</v>
      </c>
    </row>
    <row r="65" spans="1:13" ht="15" x14ac:dyDescent="0.25">
      <c r="A65" s="58" t="str">
        <f t="shared" si="8"/>
        <v>7H11</v>
      </c>
      <c r="B65" s="58" t="str">
        <f t="shared" si="9"/>
        <v>20251118</v>
      </c>
      <c r="C65" s="58" t="str">
        <f t="shared" si="10"/>
        <v>20251119</v>
      </c>
      <c r="D65" s="61">
        <v>45979</v>
      </c>
      <c r="E65" s="61">
        <v>45980</v>
      </c>
      <c r="F65" s="46">
        <v>62</v>
      </c>
      <c r="G65" s="46" t="s">
        <v>123</v>
      </c>
      <c r="H65" s="46" t="s">
        <v>147</v>
      </c>
      <c r="I65" s="56" t="s">
        <v>60</v>
      </c>
      <c r="J65" s="56" t="s">
        <v>270</v>
      </c>
      <c r="K65" s="56">
        <v>2</v>
      </c>
      <c r="L65" s="56">
        <v>12</v>
      </c>
      <c r="M65" s="56">
        <v>6</v>
      </c>
    </row>
    <row r="66" spans="1:13" ht="15" x14ac:dyDescent="0.25">
      <c r="A66" s="58" t="str">
        <f t="shared" si="8"/>
        <v>7H21</v>
      </c>
      <c r="B66" s="58" t="str">
        <f t="shared" si="9"/>
        <v>20250711</v>
      </c>
      <c r="C66" s="58" t="str">
        <f t="shared" si="10"/>
        <v>20250713</v>
      </c>
      <c r="D66" s="61">
        <v>45849</v>
      </c>
      <c r="E66" s="61">
        <v>45851</v>
      </c>
      <c r="F66" s="3">
        <v>63</v>
      </c>
      <c r="G66" s="3" t="s">
        <v>123</v>
      </c>
      <c r="H66" s="3" t="s">
        <v>148</v>
      </c>
      <c r="I66" s="55" t="s">
        <v>61</v>
      </c>
      <c r="J66" s="55" t="s">
        <v>253</v>
      </c>
      <c r="K66" s="55">
        <v>3</v>
      </c>
      <c r="L66" s="55">
        <v>18</v>
      </c>
      <c r="M66" s="55">
        <v>10</v>
      </c>
    </row>
    <row r="67" spans="1:13" ht="15" x14ac:dyDescent="0.25">
      <c r="A67" s="58" t="str">
        <f t="shared" si="8"/>
        <v>7H21</v>
      </c>
      <c r="B67" s="58" t="str">
        <f t="shared" si="9"/>
        <v>20260116</v>
      </c>
      <c r="C67" s="58" t="str">
        <f t="shared" si="10"/>
        <v>20260118</v>
      </c>
      <c r="D67" s="61">
        <v>46038</v>
      </c>
      <c r="E67" s="61">
        <v>46040</v>
      </c>
      <c r="F67" s="46">
        <v>64</v>
      </c>
      <c r="G67" s="46" t="s">
        <v>123</v>
      </c>
      <c r="H67" s="46" t="s">
        <v>103</v>
      </c>
      <c r="I67" s="56" t="s">
        <v>61</v>
      </c>
      <c r="J67" s="56" t="s">
        <v>242</v>
      </c>
      <c r="K67" s="56">
        <v>3</v>
      </c>
      <c r="L67" s="56">
        <v>18</v>
      </c>
      <c r="M67" s="56">
        <v>10</v>
      </c>
    </row>
  </sheetData>
  <sheetProtection sheet="1" objects="1" scenarios="1"/>
  <autoFilter ref="A3:M65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受講申込書</vt:lpstr>
      <vt:lpstr>コース一覧</vt:lpstr>
      <vt:lpstr>受講申込書!Print_Area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R7_受講申込書</dc:title>
  <dc:creator/>
  <cp:lastModifiedBy/>
  <dcterms:created xsi:type="dcterms:W3CDTF">2006-09-16T00:00:00Z</dcterms:created>
  <dcterms:modified xsi:type="dcterms:W3CDTF">2025-01-21T01:38:05Z</dcterms:modified>
</cp:coreProperties>
</file>